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65" yWindow="5040" windowWidth="20355" windowHeight="4425" activeTab="3"/>
  </bookViews>
  <sheets>
    <sheet name="Form 6 -TFU" sheetId="1" r:id="rId1"/>
    <sheet name="Form 6 -TFU Q4 2019" sheetId="5" r:id="rId2"/>
    <sheet name="TFU Q1 2020" sheetId="6" r:id="rId3"/>
    <sheet name="TFU Q2 2020" sheetId="7" r:id="rId4"/>
    <sheet name="Sheet2" sheetId="3" r:id="rId5"/>
  </sheets>
  <definedNames>
    <definedName name="_xlnm._FilterDatabase" localSheetId="1" hidden="1">'Form 6 -TFU Q4 2019'!$B$9:$J$98</definedName>
    <definedName name="_xlnm._FilterDatabase" localSheetId="2" hidden="1">'TFU Q1 2020'!$G$10:$G$87</definedName>
    <definedName name="_xlnm._FilterDatabase" localSheetId="3" hidden="1">'TFU Q2 2020'!$G$10:$G$90</definedName>
    <definedName name="_xlnm.Print_Area" localSheetId="1">'Form 6 -TFU Q4 2019'!$A$1:$J$105</definedName>
    <definedName name="_xlnm.Print_Area" localSheetId="2">'TFU Q1 2020'!$B$1:$J$94</definedName>
    <definedName name="_xlnm.Print_Area" localSheetId="3">'TFU Q2 2020'!$B$1:$J$97</definedName>
    <definedName name="_xlnm.Print_Titles" localSheetId="1">'Form 6 -TFU Q4 2019'!$8:$9</definedName>
    <definedName name="_xlnm.Print_Titles" localSheetId="2">'TFU Q1 2020'!$8:$9</definedName>
    <definedName name="_xlnm.Print_Titles" localSheetId="3">'TFU Q2 2020'!$8:$9</definedName>
  </definedNames>
  <calcPr calcId="125725"/>
</workbook>
</file>

<file path=xl/calcChain.xml><?xml version="1.0" encoding="utf-8"?>
<calcChain xmlns="http://schemas.openxmlformats.org/spreadsheetml/2006/main">
  <c r="D90" i="7"/>
  <c r="G53"/>
  <c r="G25"/>
  <c r="G84" l="1"/>
  <c r="G44" l="1"/>
  <c r="H11"/>
  <c r="F7" i="3"/>
  <c r="I87" i="6"/>
  <c r="H87"/>
  <c r="D87"/>
  <c r="G86"/>
  <c r="G85"/>
  <c r="G84"/>
  <c r="G83"/>
  <c r="G82"/>
  <c r="G81"/>
  <c r="G80"/>
  <c r="D80"/>
  <c r="G79"/>
  <c r="D79"/>
  <c r="G78"/>
  <c r="G77"/>
  <c r="G76"/>
  <c r="G75"/>
  <c r="G74"/>
  <c r="H73"/>
  <c r="G73"/>
  <c r="D73"/>
  <c r="G72"/>
  <c r="G71"/>
  <c r="G70"/>
  <c r="G69"/>
  <c r="G68"/>
  <c r="G67"/>
  <c r="G66"/>
  <c r="G65"/>
  <c r="H63"/>
  <c r="G63" s="1"/>
  <c r="G62"/>
  <c r="G61"/>
  <c r="G60"/>
  <c r="G59"/>
  <c r="H58"/>
  <c r="G58"/>
  <c r="G57"/>
  <c r="G56"/>
  <c r="G55"/>
  <c r="G54"/>
  <c r="G53"/>
  <c r="G52"/>
  <c r="G51" s="1"/>
  <c r="D51"/>
  <c r="G50"/>
  <c r="G49"/>
  <c r="G48"/>
  <c r="G47"/>
  <c r="G46"/>
  <c r="G45"/>
  <c r="G44"/>
  <c r="G43"/>
  <c r="G36"/>
  <c r="G35"/>
  <c r="G34"/>
  <c r="G33"/>
  <c r="G32"/>
  <c r="G31"/>
  <c r="G30"/>
  <c r="G29"/>
  <c r="G28"/>
  <c r="G27"/>
  <c r="G26"/>
  <c r="G24"/>
  <c r="G22"/>
  <c r="G19"/>
  <c r="G17"/>
  <c r="G15"/>
  <c r="G14"/>
  <c r="G13"/>
  <c r="H11" l="1"/>
  <c r="G11" l="1"/>
  <c r="G10" l="1"/>
  <c r="I98" i="5"/>
  <c r="H98" s="1"/>
  <c r="D98" s="1"/>
  <c r="G97"/>
  <c r="G96"/>
  <c r="G95"/>
  <c r="D95"/>
  <c r="G94"/>
  <c r="G93"/>
  <c r="G92"/>
  <c r="G91"/>
  <c r="G90"/>
  <c r="G89"/>
  <c r="G88"/>
  <c r="G87"/>
  <c r="G86"/>
  <c r="G85"/>
  <c r="G84"/>
  <c r="G83"/>
  <c r="G82"/>
  <c r="G81"/>
  <c r="G80"/>
  <c r="G79"/>
  <c r="G78"/>
  <c r="H77"/>
  <c r="G77"/>
  <c r="G76"/>
  <c r="H74"/>
  <c r="G74"/>
  <c r="G73"/>
  <c r="H72" l="1"/>
  <c r="G72"/>
  <c r="G71"/>
  <c r="G70"/>
  <c r="G69"/>
  <c r="G68"/>
  <c r="G67"/>
  <c r="G66"/>
  <c r="G65"/>
  <c r="G64"/>
  <c r="G63"/>
  <c r="G62"/>
  <c r="G61"/>
  <c r="D61"/>
  <c r="G60"/>
  <c r="G59"/>
  <c r="G58"/>
  <c r="G57"/>
  <c r="G56"/>
  <c r="G55"/>
  <c r="G54"/>
  <c r="G53"/>
  <c r="G52"/>
  <c r="G51"/>
  <c r="G45"/>
  <c r="G44"/>
  <c r="G43"/>
  <c r="G42"/>
  <c r="G39"/>
  <c r="G38"/>
  <c r="G37"/>
  <c r="G36"/>
  <c r="G35"/>
  <c r="G34"/>
  <c r="G27"/>
  <c r="G25"/>
  <c r="G24"/>
  <c r="G23"/>
  <c r="G22"/>
  <c r="H21"/>
  <c r="G21"/>
  <c r="G20"/>
  <c r="G19"/>
  <c r="G18"/>
  <c r="G17"/>
  <c r="G15" l="1"/>
  <c r="G14"/>
  <c r="G13"/>
  <c r="G11"/>
  <c r="D11"/>
  <c r="H10"/>
  <c r="G10"/>
  <c r="I90" i="7"/>
  <c r="G89"/>
  <c r="G88"/>
  <c r="G87"/>
  <c r="G86"/>
  <c r="G85"/>
  <c r="G83"/>
  <c r="D82"/>
  <c r="G82" s="1"/>
  <c r="G81"/>
  <c r="D81"/>
  <c r="G80"/>
  <c r="G79"/>
  <c r="G78"/>
  <c r="G77"/>
  <c r="G76"/>
  <c r="G75"/>
  <c r="G74"/>
  <c r="G73"/>
  <c r="G72"/>
  <c r="G71"/>
  <c r="G70"/>
  <c r="G69"/>
  <c r="G68"/>
  <c r="H66"/>
  <c r="G66" s="1"/>
  <c r="G65"/>
  <c r="G64"/>
  <c r="G63"/>
  <c r="G62"/>
  <c r="H61"/>
  <c r="H90" s="1"/>
  <c r="G60"/>
  <c r="G59"/>
  <c r="G58"/>
  <c r="G57"/>
  <c r="G56"/>
  <c r="G55"/>
  <c r="D54"/>
  <c r="G54" s="1"/>
  <c r="G52"/>
  <c r="G51"/>
  <c r="G50"/>
  <c r="G49"/>
  <c r="G48"/>
  <c r="G47"/>
  <c r="G46"/>
  <c r="G45"/>
  <c r="G36"/>
  <c r="G35"/>
  <c r="G34"/>
  <c r="G33"/>
  <c r="G32"/>
  <c r="G31"/>
  <c r="G30"/>
  <c r="G29"/>
  <c r="G28"/>
  <c r="G27"/>
  <c r="G24"/>
  <c r="G22"/>
  <c r="G19"/>
  <c r="G17"/>
  <c r="G15"/>
  <c r="G14"/>
  <c r="G13"/>
  <c r="G11"/>
  <c r="G10"/>
  <c r="G61" l="1"/>
</calcChain>
</file>

<file path=xl/comments1.xml><?xml version="1.0" encoding="utf-8"?>
<comments xmlns="http://schemas.openxmlformats.org/spreadsheetml/2006/main">
  <authors>
    <author>a</author>
  </authors>
  <commentList>
    <comment ref="H51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mobilization fee plang ito</t>
        </r>
      </text>
    </comment>
  </commentList>
</comments>
</file>

<file path=xl/comments2.xml><?xml version="1.0" encoding="utf-8"?>
<comments xmlns="http://schemas.openxmlformats.org/spreadsheetml/2006/main">
  <authors>
    <author>a</author>
  </authors>
  <commentList>
    <comment ref="D10" authorId="0">
      <text>
        <r>
          <rPr>
            <b/>
            <sz val="9"/>
            <color indexed="81"/>
            <rFont val="Tahoma"/>
            <charset val="1"/>
          </rPr>
          <t>a:</t>
        </r>
        <r>
          <rPr>
            <sz val="9"/>
            <color indexed="81"/>
            <rFont val="Tahoma"/>
            <charset val="1"/>
          </rPr>
          <t xml:space="preserve">
QRF na ito ng STF - for Covid 19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mobilization fee plang ito</t>
        </r>
      </text>
    </comment>
  </commentList>
</comments>
</file>

<file path=xl/comments3.xml><?xml version="1.0" encoding="utf-8"?>
<comments xmlns="http://schemas.openxmlformats.org/spreadsheetml/2006/main">
  <authors>
    <author>a</author>
  </authors>
  <commentList>
    <comment ref="D10" authorId="0">
      <text>
        <r>
          <rPr>
            <b/>
            <sz val="9"/>
            <color indexed="81"/>
            <rFont val="Tahoma"/>
            <charset val="1"/>
          </rPr>
          <t>a:</t>
        </r>
        <r>
          <rPr>
            <sz val="9"/>
            <color indexed="81"/>
            <rFont val="Tahoma"/>
            <charset val="1"/>
          </rPr>
          <t xml:space="preserve">
QRF na ito ng STF - for Covid 19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mobilization fee plang ito</t>
        </r>
      </text>
    </comment>
  </commentList>
</comments>
</file>

<file path=xl/sharedStrings.xml><?xml version="1.0" encoding="utf-8"?>
<sst xmlns="http://schemas.openxmlformats.org/spreadsheetml/2006/main" count="702" uniqueCount="159">
  <si>
    <t>FDP Form 6 - Trust Fund Utilization</t>
  </si>
  <si>
    <t>CONSOLIDATED QUARTERLY REPORT ON GOVERNMENT PROJECTS, PROGRAMS or ACTIVITIES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</si>
  <si>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</si>
  <si>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</si>
  <si>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</si>
  <si>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</si>
  <si>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</si>
  <si>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</si>
  <si>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</si>
  <si>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</si>
  <si>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</si>
  <si>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</si>
  <si>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</si>
  <si>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Local Chief Executive</t>
  </si>
  <si>
    <t>Local Budget Officer</t>
  </si>
  <si>
    <t>Local Accountant</t>
  </si>
  <si>
    <t>JOSEPHINE B. NAGUI, CPA</t>
  </si>
  <si>
    <t>ATTY. JEFFERSON P. SORIANO</t>
  </si>
  <si>
    <t>POTENCIANA I. CAMPOS</t>
  </si>
  <si>
    <t xml:space="preserve"> 3RD QUARTER, CY 2019</t>
  </si>
  <si>
    <r>
      <t xml:space="preserve">City: </t>
    </r>
    <r>
      <rPr>
        <b/>
        <u/>
        <sz val="11"/>
        <color theme="1"/>
        <rFont val="Calibri"/>
        <family val="2"/>
        <scheme val="minor"/>
      </rPr>
      <t>TUGUEGARAO</t>
    </r>
  </si>
  <si>
    <t xml:space="preserve">Date Started </t>
  </si>
  <si>
    <t>2018 - Unexpended LDRRMF</t>
  </si>
  <si>
    <t>Not Yet Implemented</t>
  </si>
  <si>
    <t>2017 - Unexpended LDRRMF</t>
  </si>
  <si>
    <t>Partially Implemented</t>
  </si>
  <si>
    <t xml:space="preserve"> Donation during Typhoon Ompong</t>
  </si>
  <si>
    <t>LGU of Makati City</t>
  </si>
  <si>
    <t>LGU of Davao City</t>
  </si>
  <si>
    <t>Bal from 2018</t>
  </si>
  <si>
    <t>Provincial Govt of Davao Del Norte.</t>
  </si>
  <si>
    <t>Provincial Govt of Compostela Valley</t>
  </si>
  <si>
    <t>Provincial Govt  of Davao Occidental</t>
  </si>
  <si>
    <t>Landbank of The Philippines</t>
  </si>
  <si>
    <t>City of Manila</t>
  </si>
  <si>
    <t>Development Bank of the Philippines</t>
  </si>
  <si>
    <t>Senator Grace Poe</t>
  </si>
  <si>
    <t xml:space="preserve"> Donation during Typhoon Lawin</t>
  </si>
  <si>
    <t xml:space="preserve">LGU of Valenzuela City </t>
  </si>
  <si>
    <t>Bal from 2017</t>
  </si>
  <si>
    <t xml:space="preserve"> Donation during Typhoon Lando</t>
  </si>
  <si>
    <t xml:space="preserve">Land Bank of the Philippines </t>
  </si>
  <si>
    <t>Bal 2017</t>
  </si>
  <si>
    <t>Fully Implemented</t>
  </si>
  <si>
    <t xml:space="preserve"> Donation during Typhoon Pedring &amp; Quiel</t>
  </si>
  <si>
    <t>Land Bank of the Philippines - FA to areas affected by "Pedring &amp; Quiel"</t>
  </si>
  <si>
    <t>Affiliation Fee - CHO</t>
  </si>
  <si>
    <t>Bal  2018</t>
  </si>
  <si>
    <t>Affiliation Fee - PGH</t>
  </si>
  <si>
    <t>Bal 2018</t>
  </si>
  <si>
    <t>BNEO - Barangay Newly Elected Officials 2018</t>
  </si>
  <si>
    <t>CAVRAA Sponsorship 2018</t>
  </si>
  <si>
    <t>DA ATI-RTC 02 Monetary Award of Corn Achievers for CY 2018</t>
  </si>
  <si>
    <t>DBM - 20% Share from Collection of Fire Code Fees</t>
  </si>
  <si>
    <t>DBM - Share on Tobacco Excise Tax 2012</t>
  </si>
  <si>
    <t>Bal 201 8</t>
  </si>
  <si>
    <t>DBM - Share on Tobacco Excise Tax 2013</t>
  </si>
  <si>
    <t>DBM (40% Share of LGU from Tobacco Excise Taxes for FY 2016 GAA, RA NO. 10717)</t>
  </si>
  <si>
    <t>DBM-Kilos Asenso Program</t>
  </si>
  <si>
    <t xml:space="preserve">DENR PENRO - Bamboo Shoot Propagation </t>
  </si>
  <si>
    <t>DepEd - Establishment of School Clinic</t>
  </si>
  <si>
    <t xml:space="preserve"> New Site, Carig Sur, Tug. City</t>
  </si>
  <si>
    <t>Bal Jan 1, 2018</t>
  </si>
  <si>
    <t>DepEd - Establishment of School Library</t>
  </si>
  <si>
    <t xml:space="preserve"> Tuguegarao North Central School</t>
  </si>
  <si>
    <t>DepEd - Provision of School Furniture</t>
  </si>
  <si>
    <t>Secondary School of the SDO Tug. City</t>
  </si>
  <si>
    <t>DILG (2013 Performance Challenge Fund)</t>
  </si>
  <si>
    <t>Fully Implemented (Physically)</t>
  </si>
  <si>
    <t xml:space="preserve">DOF - Pinacanauan River Park along River Banks of Pinacanauan River </t>
  </si>
  <si>
    <t>Covering Brgys of Catg. Nuevo, Ugac Sur, Centro 9 and Balzain East All in Tug. City</t>
  </si>
  <si>
    <t>DOH - BUB-HFEP (CONSTRUCTION OF ANNAFUNAN BIRTHING CENTER AND TAGGA HEALTH STATION</t>
  </si>
  <si>
    <t>DOH Upgrading of Tuguegarao City Health Office &amp; 10 Brgy Health Station under 2014 BUB 
Project</t>
  </si>
  <si>
    <t>DOH-Repair &amp; Improvement of Tuguegarao City Urban Health Center</t>
  </si>
  <si>
    <t>DOLE -Starter Kit Financial Assistance-Livelihood Project</t>
  </si>
  <si>
    <t>Donation for PEH</t>
  </si>
  <si>
    <t>DPWH SLRF Special Local Road Fund</t>
  </si>
  <si>
    <t>1/212018</t>
  </si>
  <si>
    <t>DSWD BUB-  Center as Temporary Shelter for CICL and VAWC</t>
  </si>
  <si>
    <t>DSWD Child Friendly Program</t>
  </si>
  <si>
    <t>DSWD Senior Citizen Social Pension Program</t>
  </si>
  <si>
    <t>DSWD Supplementary Feeding Program</t>
  </si>
  <si>
    <t>DTI-BUB- Industry Clustering Development Program (Cacao)</t>
  </si>
  <si>
    <t>DTI-BUB- Shared Service Facilities (SSF)-Support to SSF</t>
  </si>
  <si>
    <t>DTIBUB- Shared Service Facilities(SSF)-Mushroom Production</t>
  </si>
  <si>
    <t>DTI-BUB- Yaman Pinoy</t>
  </si>
  <si>
    <t>DTI-One Town One Product (OTOP) under LGSF  FY 2016 GAA 10717</t>
  </si>
  <si>
    <t xml:space="preserve">Fun Run </t>
  </si>
  <si>
    <t>Jollibee Group Foundation BLT KITCHEN MODEL FOR DEPED SBFP</t>
  </si>
  <si>
    <t>Globe Electric Bill</t>
  </si>
  <si>
    <t>Mall of the Valley - water bill of stall holders</t>
  </si>
  <si>
    <t>National Anti-Poverty Commission (NAPC) - Integrated Cacao and Root Crops Production</t>
  </si>
  <si>
    <t>National Nutrition Council</t>
  </si>
  <si>
    <t>Pavvurulun Festival</t>
  </si>
  <si>
    <t>Tuguegarao City</t>
  </si>
  <si>
    <t>PCSO Endowment Fund for Indigent Patients</t>
  </si>
  <si>
    <t>TCPGH</t>
  </si>
  <si>
    <t>PHIC Capitation Fund</t>
  </si>
  <si>
    <t xml:space="preserve">PHIC Cattagaman Nuevo Birthing Center -Hospital Charges </t>
  </si>
  <si>
    <t>PHIC TB Dots</t>
  </si>
  <si>
    <t>PHIC TugCity Urban Health Center &amp; Birthing Hospital Charges</t>
  </si>
  <si>
    <t>PHIC TugCity Urban Health Center &amp; Birthing PF/Honoraria City Health Workers</t>
  </si>
  <si>
    <t>Phil Health Insurance Corp Service Fee</t>
  </si>
  <si>
    <t>Philhealth Professional Fee from Medicare Patients (POOL)</t>
  </si>
  <si>
    <t>Philhealth Professional Fee from Private Patients (PRIVATE)</t>
  </si>
  <si>
    <t>Professional Fee of Private Doctors</t>
  </si>
  <si>
    <t>2% Hospital Admin Cost  for TCPGH</t>
  </si>
  <si>
    <t>Philhealth Paid Package / PHIC - Professional Fee of DRs</t>
  </si>
  <si>
    <t>Philhealth Paid Package / PHIC - Refund to Patients</t>
  </si>
  <si>
    <t>Provincial Government of Cagayan - Road Concreting)</t>
  </si>
  <si>
    <t>Dupaya Street at 
Brgy Leonarda)</t>
  </si>
  <si>
    <t>Provincial Government of Cagayan  - Dumpsite, Tree Planting 
(Bamboo Shoots)</t>
  </si>
  <si>
    <t xml:space="preserve"> Pinacanauan River)</t>
  </si>
  <si>
    <t xml:space="preserve">Provincial Government of Cagayan  - Installation of Street lights
</t>
  </si>
  <si>
    <t>Enrile Boulevard, Carig Sur, Tuguegarao City</t>
  </si>
  <si>
    <t>Regional Health Office 02 -Local Health System Award</t>
  </si>
  <si>
    <t>Sale of Bid Documents</t>
  </si>
  <si>
    <t>SK Federation Orientation and Election 2018</t>
  </si>
  <si>
    <t>TCTMG, PNP, FETODA, TODA</t>
  </si>
  <si>
    <t>Total</t>
  </si>
  <si>
    <t xml:space="preserve"> 4TH QUARTER, CY 2019</t>
  </si>
  <si>
    <t>ROPALI Sponsorship - TODA Seminar</t>
  </si>
  <si>
    <t>2019</t>
  </si>
  <si>
    <t>2018 Bal to 2019</t>
  </si>
  <si>
    <t xml:space="preserve"> Donation during Typhoon Tisoy</t>
  </si>
  <si>
    <t>Don Domingo Stall Holders - Electric Bill for Temporary Location Sites</t>
  </si>
  <si>
    <t>Don Domingo</t>
  </si>
  <si>
    <t>Theodor E. Stoops</t>
  </si>
  <si>
    <t>DSWD Presidential Award for Child Friendly Municipalities and City (PACFMC)</t>
  </si>
  <si>
    <t>PCSO - Calamity Assistance</t>
  </si>
  <si>
    <t>DENR EMB Tug - (Fund Assistance for the Establishment of Public Market Ecological Solid Waste Management System)</t>
  </si>
  <si>
    <t>416-029-001</t>
  </si>
  <si>
    <t>416-016-2018-001</t>
  </si>
  <si>
    <t>LGU OF ECHAGUE- FINANCIAL ASSISTANCE  FOR AFI FESTIVAL</t>
  </si>
  <si>
    <t>1ST QUARTER, CY 2020</t>
  </si>
  <si>
    <t>2019 - Unexpended LDRRMF</t>
  </si>
  <si>
    <t>DILG (2019 Performance Challenge Fund)</t>
  </si>
  <si>
    <t>Fully Implemented (Physically) Not Yet Financially</t>
  </si>
  <si>
    <t>2020</t>
  </si>
  <si>
    <t>Bal from 2019</t>
  </si>
  <si>
    <t>Bal 2019</t>
  </si>
  <si>
    <t>DBM ( Share of LGU's from the CY 2016 Collection of Burley Tobacco Exercise Taxes)</t>
  </si>
  <si>
    <t>Office of the President -FA (Immediate Needs of people affected by Typhoon Quiel and  Ramon)</t>
  </si>
  <si>
    <t xml:space="preserve"> Donation during COVID 19 Pandemic</t>
  </si>
  <si>
    <t>Donations For Nspc'S Programs And Activities)</t>
  </si>
  <si>
    <t>Bal Jan 1, 2019</t>
  </si>
  <si>
    <t>Total Cost/Beg Balance</t>
  </si>
  <si>
    <t>PHIC Cattagaman Nuevo Birthing Center -Hospital Charges / CNBC-HC</t>
  </si>
  <si>
    <t xml:space="preserve"> Bassig St., Ugac Sur, Tug. City</t>
  </si>
  <si>
    <t>DILG  - Performance Challenge Fund 2019</t>
  </si>
  <si>
    <t>DILG - Performance Challenge Fund 2013</t>
  </si>
  <si>
    <t>1/1/20-6/30/20</t>
  </si>
  <si>
    <t>Along Blumentritt Street(Aguinaldo Street to lecaros Street), Tuguegarao Cit</t>
  </si>
  <si>
    <t xml:space="preserve">DOF -Bureau of Treasury/LGSF Improvement of Local road </t>
  </si>
  <si>
    <t>DOF - Pinacanauan River Park (Phase II) along Pinacanauan National Tuguegarao Avenue, Tuguegarao City</t>
  </si>
  <si>
    <t xml:space="preserve"> Donation during COVID 19 Pandemic - ABANA COMPUTER SERVICE</t>
  </si>
  <si>
    <t>Jan-June 2020</t>
  </si>
  <si>
    <t>DSWD Social Amelioration Program</t>
  </si>
  <si>
    <t>2ND QUARTER, CY 2020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</si>
</sst>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mbria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indexed="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13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/>
    <xf numFmtId="0" fontId="0" fillId="0" borderId="0" xfId="0" applyFont="1" applyBorder="1"/>
    <xf numFmtId="0" fontId="0" fillId="0" borderId="0" xfId="0" applyBorder="1"/>
    <xf numFmtId="0" fontId="0" fillId="0" borderId="0" xfId="0" applyFont="1" applyAlignment="1">
      <alignment horizontal="center"/>
    </xf>
    <xf numFmtId="0" fontId="8" fillId="0" borderId="0" xfId="0" applyFont="1"/>
    <xf numFmtId="0" fontId="11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0" fillId="0" borderId="0" xfId="1" applyFont="1"/>
    <xf numFmtId="43" fontId="12" fillId="0" borderId="0" xfId="1" applyFont="1"/>
    <xf numFmtId="0" fontId="6" fillId="0" borderId="0" xfId="0" applyFont="1"/>
    <xf numFmtId="0" fontId="15" fillId="0" borderId="1" xfId="2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/>
    </xf>
    <xf numFmtId="39" fontId="15" fillId="0" borderId="1" xfId="2" applyNumberFormat="1" applyFont="1" applyFill="1" applyBorder="1" applyAlignment="1">
      <alignment horizontal="right" vertical="center"/>
    </xf>
    <xf numFmtId="14" fontId="15" fillId="0" borderId="1" xfId="2" applyNumberFormat="1" applyFont="1" applyFill="1" applyBorder="1" applyAlignment="1">
      <alignment horizontal="center" vertical="center" wrapText="1"/>
    </xf>
    <xf numFmtId="14" fontId="15" fillId="0" borderId="1" xfId="2" applyNumberFormat="1" applyFont="1" applyFill="1" applyBorder="1" applyAlignment="1">
      <alignment horizontal="center" vertical="center"/>
    </xf>
    <xf numFmtId="9" fontId="15" fillId="0" borderId="1" xfId="3" applyFont="1" applyFill="1" applyBorder="1" applyAlignment="1">
      <alignment horizontal="right" vertical="center"/>
    </xf>
    <xf numFmtId="43" fontId="15" fillId="0" borderId="1" xfId="4" applyFont="1" applyFill="1" applyBorder="1" applyAlignment="1">
      <alignment horizontal="right" vertical="center"/>
    </xf>
    <xf numFmtId="0" fontId="15" fillId="0" borderId="1" xfId="0" applyFont="1" applyFill="1" applyBorder="1"/>
    <xf numFmtId="0" fontId="16" fillId="0" borderId="1" xfId="2" applyFont="1" applyFill="1" applyBorder="1" applyAlignment="1">
      <alignment horizontal="center" vertical="center" wrapText="1"/>
    </xf>
    <xf numFmtId="43" fontId="15" fillId="0" borderId="1" xfId="4" applyFont="1" applyFill="1" applyBorder="1"/>
    <xf numFmtId="14" fontId="15" fillId="0" borderId="1" xfId="2" quotePrefix="1" applyNumberFormat="1" applyFont="1" applyFill="1" applyBorder="1" applyAlignment="1">
      <alignment horizontal="center" vertical="center" wrapText="1"/>
    </xf>
    <xf numFmtId="39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wrapText="1"/>
    </xf>
    <xf numFmtId="14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43" fontId="15" fillId="0" borderId="1" xfId="1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3" fontId="15" fillId="0" borderId="1" xfId="1" applyFont="1" applyFill="1" applyBorder="1" applyAlignment="1">
      <alignment vertical="center"/>
    </xf>
    <xf numFmtId="0" fontId="15" fillId="0" borderId="1" xfId="5" applyFont="1" applyFill="1" applyBorder="1" applyAlignment="1">
      <alignment vertical="center"/>
    </xf>
    <xf numFmtId="0" fontId="15" fillId="0" borderId="1" xfId="0" quotePrefix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wrapText="1"/>
    </xf>
    <xf numFmtId="43" fontId="15" fillId="0" borderId="1" xfId="4" applyFont="1" applyFill="1" applyBorder="1" applyAlignment="1">
      <alignment vertical="center"/>
    </xf>
    <xf numFmtId="0" fontId="17" fillId="0" borderId="6" xfId="0" applyFont="1" applyFill="1" applyBorder="1" applyAlignment="1">
      <alignment horizontal="center"/>
    </xf>
    <xf numFmtId="43" fontId="17" fillId="0" borderId="6" xfId="4" applyFont="1" applyFill="1" applyBorder="1"/>
    <xf numFmtId="43" fontId="17" fillId="0" borderId="6" xfId="4" applyFont="1" applyFill="1" applyBorder="1" applyAlignment="1">
      <alignment wrapText="1"/>
    </xf>
    <xf numFmtId="0" fontId="3" fillId="2" borderId="0" xfId="0" applyFont="1" applyFill="1"/>
    <xf numFmtId="0" fontId="3" fillId="0" borderId="0" xfId="0" applyFont="1" applyAlignment="1">
      <alignment vertical="center"/>
    </xf>
    <xf numFmtId="39" fontId="18" fillId="0" borderId="1" xfId="2" applyNumberFormat="1" applyFont="1" applyFill="1" applyBorder="1" applyAlignment="1">
      <alignment horizontal="right" vertical="center"/>
    </xf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ill="1"/>
    <xf numFmtId="4" fontId="0" fillId="0" borderId="0" xfId="0" applyNumberFormat="1" applyFont="1" applyFill="1"/>
    <xf numFmtId="4" fontId="11" fillId="0" borderId="0" xfId="0" applyNumberFormat="1" applyFont="1" applyFill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11" fillId="0" borderId="0" xfId="0" applyFont="1" applyFill="1"/>
    <xf numFmtId="0" fontId="11" fillId="0" borderId="0" xfId="0" applyFont="1" applyFill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vertical="center"/>
    </xf>
    <xf numFmtId="0" fontId="15" fillId="0" borderId="1" xfId="2" applyFont="1" applyFill="1" applyBorder="1" applyAlignment="1">
      <alignment horizontal="left" vertical="center" wrapText="1"/>
    </xf>
    <xf numFmtId="43" fontId="15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25" fillId="0" borderId="0" xfId="0" applyFont="1" applyFill="1"/>
    <xf numFmtId="0" fontId="26" fillId="7" borderId="0" xfId="0" applyFont="1" applyFill="1"/>
    <xf numFmtId="43" fontId="24" fillId="0" borderId="1" xfId="4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</cellXfs>
  <cellStyles count="6">
    <cellStyle name="Comma" xfId="1" builtinId="3"/>
    <cellStyle name="Comma 2" xfId="4"/>
    <cellStyle name="Normal" xfId="0" builtinId="0"/>
    <cellStyle name="Normal 2" xfId="2"/>
    <cellStyle name="Normal 4" xfId="5"/>
    <cellStyle name="Percent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9"/>
  <sheetViews>
    <sheetView view="pageBreakPreview" zoomScale="110" zoomScaleNormal="100" zoomScaleSheetLayoutView="110" workbookViewId="0">
      <selection activeCell="G9" sqref="G9"/>
    </sheetView>
  </sheetViews>
  <sheetFormatPr defaultRowHeight="15"/>
  <cols>
    <col min="1" max="1" width="69" customWidth="1"/>
    <col min="2" max="2" width="13.28515625" customWidth="1"/>
    <col min="3" max="3" width="16.140625" customWidth="1"/>
    <col min="4" max="4" width="10" customWidth="1"/>
    <col min="5" max="6" width="10.5703125" customWidth="1"/>
    <col min="7" max="7" width="14.5703125" customWidth="1"/>
    <col min="8" max="8" width="7.5703125" customWidth="1"/>
    <col min="9" max="9" width="9.7109375" customWidth="1"/>
  </cols>
  <sheetData>
    <row r="1" spans="1:9" s="2" customFormat="1" ht="15.75">
      <c r="A1" s="1" t="s">
        <v>0</v>
      </c>
    </row>
    <row r="2" spans="1:9" s="2" customFormat="1" ht="15.75"/>
    <row r="3" spans="1:9" s="2" customFormat="1" ht="15.75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9" s="2" customFormat="1" ht="15.75">
      <c r="A4" s="101" t="s">
        <v>19</v>
      </c>
      <c r="B4" s="101"/>
      <c r="C4" s="101"/>
      <c r="D4" s="101"/>
      <c r="E4" s="101"/>
      <c r="F4" s="101"/>
      <c r="G4" s="101"/>
      <c r="H4" s="101"/>
      <c r="I4" s="101"/>
    </row>
    <row r="5" spans="1:9" s="2" customFormat="1" ht="15.75">
      <c r="A5" s="3"/>
      <c r="B5" s="3"/>
      <c r="C5" s="3"/>
      <c r="D5" s="3"/>
      <c r="E5" s="3"/>
      <c r="F5" s="3"/>
      <c r="G5" s="3"/>
      <c r="H5" s="3"/>
      <c r="I5" s="3"/>
    </row>
    <row r="6" spans="1:9" s="2" customFormat="1" ht="15.75">
      <c r="A6" t="s">
        <v>20</v>
      </c>
      <c r="B6" s="3"/>
      <c r="C6" s="3"/>
      <c r="D6" s="3"/>
      <c r="E6" s="3"/>
      <c r="F6" s="3"/>
      <c r="G6" s="3"/>
      <c r="H6" s="3"/>
      <c r="I6" s="3"/>
    </row>
    <row r="7" spans="1:9" s="2" customFormat="1" ht="15.75">
      <c r="A7" s="3"/>
      <c r="B7" s="3"/>
      <c r="C7" s="3"/>
      <c r="D7" s="3"/>
      <c r="E7" s="3"/>
      <c r="F7" s="3"/>
      <c r="G7" s="3"/>
      <c r="H7" s="3"/>
      <c r="I7" s="3"/>
    </row>
    <row r="8" spans="1:9" s="2" customFormat="1" ht="15.75" customHeight="1">
      <c r="A8" s="102" t="s">
        <v>2</v>
      </c>
      <c r="B8" s="103" t="s">
        <v>3</v>
      </c>
      <c r="C8" s="103" t="s">
        <v>4</v>
      </c>
      <c r="D8" s="103" t="s">
        <v>5</v>
      </c>
      <c r="E8" s="103" t="s">
        <v>6</v>
      </c>
      <c r="F8" s="105" t="s">
        <v>7</v>
      </c>
      <c r="G8" s="106"/>
      <c r="H8" s="107" t="s">
        <v>8</v>
      </c>
      <c r="I8" s="109" t="s">
        <v>9</v>
      </c>
    </row>
    <row r="9" spans="1:9" s="2" customFormat="1" ht="37.5" customHeight="1">
      <c r="A9" s="102"/>
      <c r="B9" s="104"/>
      <c r="C9" s="104"/>
      <c r="D9" s="103"/>
      <c r="E9" s="103"/>
      <c r="F9" s="14" t="s">
        <v>10</v>
      </c>
      <c r="G9" s="4" t="s">
        <v>11</v>
      </c>
      <c r="H9" s="108"/>
      <c r="I9" s="104"/>
    </row>
    <row r="10" spans="1:9" s="2" customFormat="1" ht="15.75">
      <c r="A10" s="5"/>
      <c r="B10" s="6"/>
      <c r="C10" s="7"/>
      <c r="D10" s="8"/>
      <c r="E10" s="8"/>
      <c r="F10" s="8"/>
      <c r="G10" s="8"/>
      <c r="H10" s="8"/>
      <c r="I10" s="6"/>
    </row>
    <row r="11" spans="1:9" s="2" customFormat="1" ht="15.75">
      <c r="A11" s="5"/>
      <c r="B11" s="6"/>
      <c r="C11" s="7"/>
      <c r="D11" s="8"/>
      <c r="E11" s="8"/>
      <c r="F11" s="8"/>
      <c r="G11" s="8"/>
      <c r="H11" s="8"/>
      <c r="I11" s="6"/>
    </row>
    <row r="12" spans="1:9" s="2" customFormat="1" ht="15.75">
      <c r="A12" s="5"/>
      <c r="B12" s="6"/>
      <c r="C12" s="7"/>
      <c r="D12" s="8"/>
      <c r="E12" s="8"/>
      <c r="F12" s="8"/>
      <c r="G12" s="8"/>
      <c r="H12" s="8"/>
      <c r="I12" s="6"/>
    </row>
    <row r="13" spans="1:9" s="2" customFormat="1" ht="15.75">
      <c r="A13" s="5"/>
      <c r="B13" s="6"/>
      <c r="C13" s="7"/>
      <c r="D13" s="8"/>
      <c r="E13" s="8"/>
      <c r="F13" s="8"/>
      <c r="G13" s="8"/>
      <c r="H13" s="8"/>
      <c r="I13" s="6"/>
    </row>
    <row r="14" spans="1:9" s="2" customFormat="1" ht="15.75">
      <c r="A14" s="5"/>
      <c r="B14" s="6"/>
      <c r="C14" s="7"/>
      <c r="D14" s="8"/>
      <c r="E14" s="8"/>
      <c r="F14" s="8"/>
      <c r="G14" s="8"/>
      <c r="H14" s="8"/>
      <c r="I14" s="6"/>
    </row>
    <row r="15" spans="1:9" s="2" customFormat="1" ht="15.75">
      <c r="A15" s="5"/>
      <c r="B15" s="6"/>
      <c r="C15" s="7"/>
      <c r="D15" s="8"/>
      <c r="E15" s="8"/>
      <c r="F15" s="8"/>
      <c r="G15" s="8"/>
      <c r="H15" s="8"/>
      <c r="I15" s="6"/>
    </row>
    <row r="16" spans="1:9" s="2" customFormat="1" ht="15.75">
      <c r="A16" s="5"/>
      <c r="B16" s="6"/>
      <c r="C16" s="7"/>
      <c r="D16" s="8"/>
      <c r="E16" s="8"/>
      <c r="F16" s="8"/>
      <c r="G16" s="8"/>
      <c r="H16" s="8"/>
      <c r="I16" s="6"/>
    </row>
    <row r="17" spans="1:9" s="2" customFormat="1" ht="15.75">
      <c r="A17" s="5"/>
      <c r="B17" s="6"/>
      <c r="C17" s="7"/>
      <c r="D17" s="8"/>
      <c r="E17" s="8"/>
      <c r="F17" s="8"/>
      <c r="G17" s="8"/>
      <c r="H17" s="8"/>
      <c r="I17" s="6"/>
    </row>
    <row r="18" spans="1:9" s="2" customFormat="1" ht="15.75">
      <c r="A18" s="5"/>
      <c r="B18" s="6"/>
      <c r="C18" s="7"/>
      <c r="D18" s="8"/>
      <c r="E18" s="8"/>
      <c r="F18" s="8"/>
      <c r="G18" s="8"/>
      <c r="H18" s="8"/>
      <c r="I18" s="6"/>
    </row>
    <row r="19" spans="1:9" s="2" customFormat="1" ht="15.75">
      <c r="A19" s="5"/>
      <c r="B19" s="6"/>
      <c r="C19" s="7"/>
      <c r="D19" s="8"/>
      <c r="E19" s="8"/>
      <c r="F19" s="8"/>
      <c r="G19" s="8"/>
      <c r="H19" s="8"/>
      <c r="I19" s="6"/>
    </row>
    <row r="20" spans="1:9" s="2" customFormat="1" ht="15.75">
      <c r="A20" s="5"/>
      <c r="B20" s="6"/>
      <c r="C20" s="7"/>
      <c r="D20" s="8"/>
      <c r="E20" s="8"/>
      <c r="F20" s="8"/>
      <c r="G20" s="8"/>
      <c r="H20" s="8"/>
      <c r="I20" s="6"/>
    </row>
    <row r="21" spans="1:9" s="2" customFormat="1" ht="15.75">
      <c r="A21" s="5"/>
      <c r="B21" s="6"/>
      <c r="C21" s="7"/>
      <c r="D21" s="8"/>
      <c r="E21" s="8"/>
      <c r="F21" s="8"/>
      <c r="G21" s="8"/>
      <c r="H21" s="8"/>
      <c r="I21" s="6"/>
    </row>
    <row r="22" spans="1:9" s="2" customFormat="1" ht="15.75">
      <c r="A22" s="5"/>
      <c r="B22" s="6"/>
      <c r="C22" s="7"/>
      <c r="D22" s="8"/>
      <c r="E22" s="8"/>
      <c r="F22" s="8"/>
      <c r="G22" s="8"/>
      <c r="H22" s="8"/>
      <c r="I22" s="6"/>
    </row>
    <row r="23" spans="1:9" s="2" customFormat="1" ht="15.75">
      <c r="A23" s="5"/>
      <c r="B23" s="6"/>
      <c r="C23" s="7"/>
      <c r="D23" s="8"/>
      <c r="E23" s="8"/>
      <c r="F23" s="8"/>
      <c r="G23" s="8"/>
      <c r="H23" s="8"/>
      <c r="I23" s="6"/>
    </row>
    <row r="24" spans="1:9" s="2" customFormat="1" ht="15.75">
      <c r="A24" s="5"/>
      <c r="B24" s="6"/>
      <c r="C24" s="7"/>
      <c r="D24" s="8"/>
      <c r="E24" s="8"/>
      <c r="F24" s="8"/>
      <c r="G24" s="8"/>
      <c r="H24" s="8"/>
      <c r="I24" s="6"/>
    </row>
    <row r="25" spans="1:9" s="2" customFormat="1" ht="15.75">
      <c r="A25" s="5"/>
      <c r="B25" s="6"/>
      <c r="C25" s="7"/>
      <c r="D25" s="8"/>
      <c r="E25" s="8"/>
      <c r="F25" s="8"/>
      <c r="G25" s="8"/>
      <c r="H25" s="8"/>
      <c r="I25" s="6"/>
    </row>
    <row r="26" spans="1:9" s="2" customFormat="1" ht="15.75">
      <c r="A26" s="5"/>
      <c r="B26" s="6"/>
      <c r="C26" s="7"/>
      <c r="D26" s="8"/>
      <c r="E26" s="8"/>
      <c r="F26" s="8"/>
      <c r="G26" s="8"/>
      <c r="H26" s="8"/>
      <c r="I26" s="6"/>
    </row>
    <row r="27" spans="1:9" s="2" customFormat="1" ht="15.75">
      <c r="A27" s="5"/>
      <c r="B27" s="6"/>
      <c r="C27" s="7"/>
      <c r="D27" s="8"/>
      <c r="E27" s="8"/>
      <c r="F27" s="8"/>
      <c r="G27" s="8"/>
      <c r="H27" s="8"/>
      <c r="I27" s="6"/>
    </row>
    <row r="28" spans="1:9" s="2" customFormat="1" ht="15.75">
      <c r="A28" s="5"/>
      <c r="B28" s="6"/>
      <c r="C28" s="7"/>
      <c r="D28" s="8"/>
      <c r="E28" s="8"/>
      <c r="F28" s="8"/>
      <c r="G28" s="8"/>
      <c r="H28" s="8"/>
      <c r="I28" s="6"/>
    </row>
    <row r="29" spans="1:9" s="2" customFormat="1" ht="15.75">
      <c r="A29" s="5"/>
      <c r="B29" s="6"/>
      <c r="C29" s="7"/>
      <c r="D29" s="8"/>
      <c r="E29" s="8"/>
      <c r="F29" s="8"/>
      <c r="G29" s="8"/>
      <c r="H29" s="8"/>
      <c r="I29" s="6"/>
    </row>
    <row r="30" spans="1:9" s="2" customFormat="1" ht="15.75">
      <c r="A30" s="5"/>
      <c r="B30" s="6"/>
      <c r="C30" s="7"/>
      <c r="D30" s="8"/>
      <c r="E30" s="8"/>
      <c r="F30" s="8"/>
      <c r="G30" s="8"/>
      <c r="H30" s="8"/>
      <c r="I30" s="6"/>
    </row>
    <row r="31" spans="1:9" s="2" customFormat="1" ht="15.75">
      <c r="A31" s="5"/>
      <c r="B31" s="6"/>
      <c r="C31" s="7"/>
      <c r="D31" s="8"/>
      <c r="E31" s="8"/>
      <c r="F31" s="8"/>
      <c r="G31" s="8"/>
      <c r="H31" s="8"/>
      <c r="I31" s="6"/>
    </row>
    <row r="32" spans="1:9" s="2" customFormat="1" ht="15.75">
      <c r="A32" s="5"/>
      <c r="B32" s="6"/>
      <c r="C32" s="7"/>
      <c r="D32" s="8"/>
      <c r="E32" s="8"/>
      <c r="F32" s="8"/>
      <c r="G32" s="8"/>
      <c r="H32" s="8"/>
      <c r="I32" s="6"/>
    </row>
    <row r="33" spans="1:9" s="2" customFormat="1" ht="15.75">
      <c r="A33" s="5"/>
      <c r="B33" s="6"/>
      <c r="C33" s="7"/>
      <c r="D33" s="8"/>
      <c r="E33" s="8"/>
      <c r="F33" s="8"/>
      <c r="G33" s="8"/>
      <c r="H33" s="8"/>
      <c r="I33" s="6"/>
    </row>
    <row r="34" spans="1:9" s="2" customFormat="1" ht="15.75">
      <c r="A34" s="5"/>
      <c r="B34" s="6"/>
      <c r="C34" s="7"/>
      <c r="D34" s="8"/>
      <c r="E34" s="8"/>
      <c r="F34" s="8"/>
      <c r="G34" s="8"/>
      <c r="H34" s="8"/>
      <c r="I34" s="6"/>
    </row>
    <row r="35" spans="1:9" s="2" customFormat="1" ht="15.75">
      <c r="A35" s="5"/>
      <c r="B35" s="6"/>
      <c r="C35" s="7"/>
      <c r="D35" s="8"/>
      <c r="E35" s="8"/>
      <c r="F35" s="8"/>
      <c r="G35" s="8"/>
      <c r="H35" s="8"/>
      <c r="I35" s="6"/>
    </row>
    <row r="36" spans="1:9" s="2" customFormat="1" ht="15.75">
      <c r="A36" s="5"/>
      <c r="B36" s="6"/>
      <c r="C36" s="7"/>
      <c r="D36" s="8"/>
      <c r="E36" s="8"/>
      <c r="F36" s="8"/>
      <c r="G36" s="8"/>
      <c r="H36" s="8"/>
      <c r="I36" s="6"/>
    </row>
    <row r="37" spans="1:9" s="2" customFormat="1" ht="15.75">
      <c r="A37" s="5"/>
      <c r="B37" s="6"/>
      <c r="C37" s="7"/>
      <c r="D37" s="8"/>
      <c r="E37" s="8"/>
      <c r="F37" s="8"/>
      <c r="G37" s="8"/>
      <c r="H37" s="8"/>
      <c r="I37" s="6"/>
    </row>
    <row r="38" spans="1:9" s="2" customFormat="1" ht="15.75">
      <c r="A38" s="5"/>
      <c r="B38" s="6"/>
      <c r="C38" s="7"/>
      <c r="D38" s="8"/>
      <c r="E38" s="8"/>
      <c r="F38" s="8"/>
      <c r="G38" s="8"/>
      <c r="H38" s="8"/>
      <c r="I38" s="6"/>
    </row>
    <row r="39" spans="1:9" s="2" customFormat="1" ht="15.75">
      <c r="A39" s="5"/>
      <c r="B39" s="6"/>
      <c r="C39" s="7"/>
      <c r="D39" s="8"/>
      <c r="E39" s="8"/>
      <c r="F39" s="8"/>
      <c r="G39" s="8"/>
      <c r="H39" s="8"/>
      <c r="I39" s="6"/>
    </row>
    <row r="40" spans="1:9" s="2" customFormat="1" ht="15.75">
      <c r="A40" s="5"/>
      <c r="B40" s="6"/>
      <c r="C40" s="7"/>
      <c r="D40" s="8"/>
      <c r="E40" s="8"/>
      <c r="F40" s="8"/>
      <c r="G40" s="8"/>
      <c r="H40" s="8"/>
      <c r="I40" s="6"/>
    </row>
    <row r="41" spans="1:9" s="2" customFormat="1" ht="15.75">
      <c r="A41" s="5"/>
      <c r="B41" s="6"/>
      <c r="C41" s="7"/>
      <c r="D41" s="8"/>
      <c r="E41" s="8"/>
      <c r="F41" s="8"/>
      <c r="G41" s="8"/>
      <c r="H41" s="8"/>
      <c r="I41" s="6"/>
    </row>
    <row r="42" spans="1:9" s="2" customFormat="1" ht="15.75">
      <c r="A42" s="5"/>
      <c r="B42" s="6"/>
      <c r="C42" s="7"/>
      <c r="D42" s="8"/>
      <c r="E42" s="8"/>
      <c r="F42" s="8"/>
      <c r="G42" s="8"/>
      <c r="H42" s="8"/>
      <c r="I42" s="6"/>
    </row>
    <row r="43" spans="1:9" s="2" customFormat="1" ht="15.75">
      <c r="A43" s="5"/>
      <c r="B43" s="6"/>
      <c r="C43" s="7"/>
      <c r="D43" s="8"/>
      <c r="E43" s="8"/>
      <c r="F43" s="8"/>
      <c r="G43" s="8"/>
      <c r="H43" s="8"/>
      <c r="I43" s="6"/>
    </row>
    <row r="44" spans="1:9" s="2" customFormat="1" ht="15.75">
      <c r="A44" s="5"/>
      <c r="B44" s="6"/>
      <c r="C44" s="7"/>
      <c r="D44" s="8"/>
      <c r="E44" s="8"/>
      <c r="F44" s="8"/>
      <c r="G44" s="8"/>
      <c r="H44" s="8"/>
      <c r="I44" s="6"/>
    </row>
    <row r="45" spans="1:9" s="2" customFormat="1" ht="15.75">
      <c r="A45" s="5"/>
      <c r="B45" s="6"/>
      <c r="C45" s="7"/>
      <c r="D45" s="8"/>
      <c r="E45" s="8"/>
      <c r="F45" s="8"/>
      <c r="G45" s="8"/>
      <c r="H45" s="8"/>
      <c r="I45" s="6"/>
    </row>
    <row r="46" spans="1:9" s="2" customFormat="1" ht="15.75">
      <c r="A46" s="5"/>
      <c r="B46" s="6"/>
      <c r="C46" s="7"/>
      <c r="D46" s="8"/>
      <c r="E46" s="8"/>
      <c r="F46" s="8"/>
      <c r="G46" s="8"/>
      <c r="H46" s="8"/>
      <c r="I46" s="6"/>
    </row>
    <row r="47" spans="1:9" s="2" customFormat="1" ht="15.75">
      <c r="A47" s="5"/>
      <c r="B47" s="6"/>
      <c r="C47" s="7"/>
      <c r="D47" s="8"/>
      <c r="E47" s="8"/>
      <c r="F47" s="8"/>
      <c r="G47" s="8"/>
      <c r="H47" s="8"/>
      <c r="I47" s="6"/>
    </row>
    <row r="48" spans="1:9" s="2" customFormat="1" ht="15.75">
      <c r="A48" s="5"/>
      <c r="B48" s="6"/>
      <c r="C48" s="7"/>
      <c r="D48" s="8"/>
      <c r="E48" s="8"/>
      <c r="F48" s="8"/>
      <c r="G48" s="8"/>
      <c r="H48" s="8"/>
      <c r="I48" s="6"/>
    </row>
    <row r="49" spans="1:9" s="2" customFormat="1" ht="15.75">
      <c r="A49" s="5"/>
      <c r="B49" s="6"/>
      <c r="C49" s="7"/>
      <c r="D49" s="8"/>
      <c r="E49" s="8"/>
      <c r="F49" s="8"/>
      <c r="G49" s="8"/>
      <c r="H49" s="8"/>
      <c r="I49" s="6"/>
    </row>
    <row r="50" spans="1:9" s="2" customFormat="1" ht="15.75">
      <c r="A50" s="5"/>
      <c r="B50" s="6"/>
      <c r="C50" s="7"/>
      <c r="D50" s="8"/>
      <c r="E50" s="8"/>
      <c r="F50" s="8"/>
      <c r="G50" s="8"/>
      <c r="H50" s="8"/>
      <c r="I50" s="6"/>
    </row>
    <row r="51" spans="1:9" s="2" customFormat="1" ht="15.75">
      <c r="A51" s="5"/>
      <c r="B51" s="6"/>
      <c r="C51" s="7"/>
      <c r="D51" s="8"/>
      <c r="E51" s="8"/>
      <c r="F51" s="8"/>
      <c r="G51" s="8"/>
      <c r="H51" s="8"/>
      <c r="I51" s="6"/>
    </row>
    <row r="52" spans="1:9" s="2" customFormat="1" ht="15.75">
      <c r="A52" s="5"/>
      <c r="B52" s="6"/>
      <c r="C52" s="7"/>
      <c r="D52" s="8"/>
      <c r="E52" s="8"/>
      <c r="F52" s="8"/>
      <c r="G52" s="8"/>
      <c r="H52" s="8"/>
      <c r="I52" s="6"/>
    </row>
    <row r="53" spans="1:9" s="2" customFormat="1" ht="15.75">
      <c r="A53" s="5"/>
      <c r="B53" s="6"/>
      <c r="C53" s="7"/>
      <c r="D53" s="8"/>
      <c r="E53" s="8"/>
      <c r="F53" s="8"/>
      <c r="G53" s="8"/>
      <c r="H53" s="8"/>
      <c r="I53" s="6"/>
    </row>
    <row r="54" spans="1:9" s="2" customFormat="1" ht="15.75">
      <c r="A54" s="5"/>
      <c r="B54" s="6"/>
      <c r="C54" s="7"/>
      <c r="D54" s="8"/>
      <c r="E54" s="8"/>
      <c r="F54" s="8"/>
      <c r="G54" s="8"/>
      <c r="H54" s="8"/>
      <c r="I54" s="6"/>
    </row>
    <row r="55" spans="1:9" s="2" customFormat="1" ht="15.75">
      <c r="A55" s="5"/>
      <c r="B55" s="6"/>
      <c r="C55" s="7"/>
      <c r="D55" s="8"/>
      <c r="E55" s="8"/>
      <c r="F55" s="8"/>
      <c r="G55" s="8"/>
      <c r="H55" s="8"/>
      <c r="I55" s="6"/>
    </row>
    <row r="56" spans="1:9" s="2" customFormat="1" ht="15.75">
      <c r="A56" s="5"/>
      <c r="B56" s="6"/>
      <c r="C56" s="7"/>
      <c r="D56" s="8"/>
      <c r="E56" s="8"/>
      <c r="F56" s="8"/>
      <c r="G56" s="8"/>
      <c r="H56" s="8"/>
      <c r="I56" s="6"/>
    </row>
    <row r="57" spans="1:9" s="2" customFormat="1" ht="15.75">
      <c r="A57" s="5"/>
      <c r="B57" s="6"/>
      <c r="C57" s="7"/>
      <c r="D57" s="8"/>
      <c r="E57" s="8"/>
      <c r="F57" s="8"/>
      <c r="G57" s="8"/>
      <c r="H57" s="8"/>
      <c r="I57" s="6"/>
    </row>
    <row r="58" spans="1:9" s="2" customFormat="1" ht="15.75">
      <c r="A58" s="5"/>
      <c r="B58" s="6"/>
      <c r="C58" s="7"/>
      <c r="D58" s="8"/>
      <c r="E58" s="8"/>
      <c r="F58" s="8"/>
      <c r="G58" s="8"/>
      <c r="H58" s="8"/>
      <c r="I58" s="6"/>
    </row>
    <row r="59" spans="1:9" s="2" customFormat="1" ht="15.75">
      <c r="A59" s="5"/>
      <c r="B59" s="6"/>
      <c r="C59" s="7"/>
      <c r="D59" s="8"/>
      <c r="E59" s="8"/>
      <c r="F59" s="8"/>
      <c r="G59" s="8"/>
      <c r="H59" s="8"/>
      <c r="I59" s="6"/>
    </row>
    <row r="60" spans="1:9" s="2" customFormat="1" ht="15.75">
      <c r="A60" s="5"/>
      <c r="B60" s="6"/>
      <c r="C60" s="7"/>
      <c r="D60" s="8"/>
      <c r="E60" s="8"/>
      <c r="F60" s="8"/>
      <c r="G60" s="8"/>
      <c r="H60" s="8"/>
      <c r="I60" s="6"/>
    </row>
    <row r="61" spans="1:9" s="2" customFormat="1" ht="15.75">
      <c r="A61" s="5"/>
      <c r="B61" s="6"/>
      <c r="C61" s="7"/>
      <c r="D61" s="8"/>
      <c r="E61" s="8"/>
      <c r="F61" s="8"/>
      <c r="G61" s="8"/>
      <c r="H61" s="8"/>
      <c r="I61" s="6"/>
    </row>
    <row r="62" spans="1:9" s="2" customFormat="1" ht="15.75">
      <c r="A62" s="5"/>
      <c r="B62" s="6"/>
      <c r="C62" s="7"/>
      <c r="D62" s="8"/>
      <c r="E62" s="8"/>
      <c r="F62" s="8"/>
      <c r="G62" s="8"/>
      <c r="H62" s="8"/>
      <c r="I62" s="6"/>
    </row>
    <row r="63" spans="1:9" s="2" customFormat="1" ht="15.75">
      <c r="A63" s="5"/>
      <c r="B63" s="6"/>
      <c r="C63" s="7"/>
      <c r="D63" s="8"/>
      <c r="E63" s="8"/>
      <c r="F63" s="8"/>
      <c r="G63" s="8"/>
      <c r="H63" s="8"/>
      <c r="I63" s="6"/>
    </row>
    <row r="64" spans="1:9" s="2" customFormat="1" ht="15.75">
      <c r="A64" s="5"/>
      <c r="B64" s="6"/>
      <c r="C64" s="7"/>
      <c r="D64" s="8"/>
      <c r="E64" s="8"/>
      <c r="F64" s="8"/>
      <c r="G64" s="8"/>
      <c r="H64" s="8"/>
      <c r="I64" s="6"/>
    </row>
    <row r="65" spans="1:9" s="2" customFormat="1" ht="15.75">
      <c r="A65" s="5"/>
      <c r="B65" s="6"/>
      <c r="C65" s="7"/>
      <c r="D65" s="8"/>
      <c r="E65" s="8"/>
      <c r="F65" s="8"/>
      <c r="G65" s="8"/>
      <c r="H65" s="8"/>
      <c r="I65" s="6"/>
    </row>
    <row r="66" spans="1:9" s="2" customFormat="1" ht="15.75">
      <c r="A66" s="5"/>
      <c r="B66" s="6"/>
      <c r="C66" s="7"/>
      <c r="D66" s="8"/>
      <c r="E66" s="8"/>
      <c r="F66" s="8"/>
      <c r="G66" s="8"/>
      <c r="H66" s="8"/>
      <c r="I66" s="6"/>
    </row>
    <row r="67" spans="1:9" s="2" customFormat="1" ht="15.75">
      <c r="A67" s="5"/>
      <c r="B67" s="6"/>
      <c r="C67" s="7"/>
      <c r="D67" s="8"/>
      <c r="E67" s="8"/>
      <c r="F67" s="8"/>
      <c r="G67" s="8"/>
      <c r="H67" s="8"/>
      <c r="I67" s="6"/>
    </row>
    <row r="68" spans="1:9" s="2" customFormat="1" ht="15.75">
      <c r="A68" s="5"/>
      <c r="B68" s="6"/>
      <c r="C68" s="7"/>
      <c r="D68" s="8"/>
      <c r="E68" s="8"/>
      <c r="F68" s="8"/>
      <c r="G68" s="8"/>
      <c r="H68" s="8"/>
      <c r="I68" s="6"/>
    </row>
    <row r="69" spans="1:9" s="2" customFormat="1" ht="15.75">
      <c r="A69" s="5"/>
      <c r="B69" s="6"/>
      <c r="C69" s="7"/>
      <c r="D69" s="8"/>
      <c r="E69" s="8"/>
      <c r="F69" s="8"/>
      <c r="G69" s="8"/>
      <c r="H69" s="8"/>
      <c r="I69" s="6"/>
    </row>
    <row r="70" spans="1:9" s="2" customFormat="1" ht="15.75">
      <c r="A70" s="5"/>
      <c r="B70" s="6"/>
      <c r="C70" s="7"/>
      <c r="D70" s="8"/>
      <c r="E70" s="8"/>
      <c r="F70" s="8"/>
      <c r="G70" s="8"/>
      <c r="H70" s="8"/>
      <c r="I70" s="6"/>
    </row>
    <row r="71" spans="1:9" s="2" customFormat="1" ht="15.75">
      <c r="A71" s="5"/>
      <c r="B71" s="6"/>
      <c r="C71" s="7"/>
      <c r="D71" s="8"/>
      <c r="E71" s="8"/>
      <c r="F71" s="8"/>
      <c r="G71" s="8"/>
      <c r="H71" s="8"/>
      <c r="I71" s="6"/>
    </row>
    <row r="72" spans="1:9" s="2" customFormat="1" ht="15.75">
      <c r="A72" s="5"/>
      <c r="B72" s="6"/>
      <c r="C72" s="7"/>
      <c r="D72" s="8"/>
      <c r="E72" s="8"/>
      <c r="F72" s="8"/>
      <c r="G72" s="8"/>
      <c r="H72" s="8"/>
      <c r="I72" s="6"/>
    </row>
    <row r="73" spans="1:9" s="2" customFormat="1" ht="15.75">
      <c r="A73" s="5"/>
      <c r="B73" s="6"/>
      <c r="C73" s="7"/>
      <c r="D73" s="8"/>
      <c r="E73" s="8"/>
      <c r="F73" s="8"/>
      <c r="G73" s="8"/>
      <c r="H73" s="8"/>
      <c r="I73" s="6"/>
    </row>
    <row r="74" spans="1:9" s="2" customFormat="1" ht="15.75">
      <c r="A74" s="5"/>
      <c r="B74" s="6"/>
      <c r="C74" s="7"/>
      <c r="D74" s="8"/>
      <c r="E74" s="8"/>
      <c r="F74" s="8"/>
      <c r="G74" s="8"/>
      <c r="H74" s="8"/>
      <c r="I74" s="6"/>
    </row>
    <row r="75" spans="1:9" s="2" customFormat="1" ht="15.75">
      <c r="A75" s="5"/>
      <c r="B75" s="6"/>
      <c r="C75" s="7"/>
      <c r="D75" s="8"/>
      <c r="E75" s="8"/>
      <c r="F75" s="8"/>
      <c r="G75" s="8"/>
      <c r="H75" s="8"/>
      <c r="I75" s="6"/>
    </row>
    <row r="76" spans="1:9" s="2" customFormat="1" ht="15.75">
      <c r="A76" s="5"/>
      <c r="B76" s="6"/>
      <c r="C76" s="7"/>
      <c r="D76" s="8"/>
      <c r="E76" s="8"/>
      <c r="F76" s="8"/>
      <c r="G76" s="8"/>
      <c r="H76" s="8"/>
      <c r="I76" s="6"/>
    </row>
    <row r="77" spans="1:9" s="2" customFormat="1" ht="15.75">
      <c r="A77" s="5"/>
      <c r="B77" s="6"/>
      <c r="C77" s="7"/>
      <c r="D77" s="8"/>
      <c r="E77" s="8"/>
      <c r="F77" s="8"/>
      <c r="G77" s="8"/>
      <c r="H77" s="8"/>
      <c r="I77" s="6"/>
    </row>
    <row r="78" spans="1:9" s="2" customFormat="1" ht="15.75">
      <c r="A78" s="5"/>
      <c r="B78" s="6"/>
      <c r="C78" s="7"/>
      <c r="D78" s="8"/>
      <c r="E78" s="8"/>
      <c r="F78" s="8"/>
      <c r="G78" s="8"/>
      <c r="H78" s="8"/>
      <c r="I78" s="6"/>
    </row>
    <row r="79" spans="1:9" s="2" customFormat="1" ht="15.75">
      <c r="A79" s="5"/>
      <c r="B79" s="6"/>
      <c r="C79" s="7"/>
      <c r="D79" s="8"/>
      <c r="E79" s="8"/>
      <c r="F79" s="8"/>
      <c r="G79" s="8"/>
      <c r="H79" s="8"/>
      <c r="I79" s="6"/>
    </row>
    <row r="80" spans="1:9" s="2" customFormat="1" ht="15.75">
      <c r="A80" s="5"/>
      <c r="B80" s="6"/>
      <c r="C80" s="7"/>
      <c r="D80" s="8"/>
      <c r="E80" s="8"/>
      <c r="F80" s="8"/>
      <c r="G80" s="8"/>
      <c r="H80" s="8"/>
      <c r="I80" s="6"/>
    </row>
    <row r="81" spans="1:9" s="2" customFormat="1" ht="15.75">
      <c r="A81" s="5"/>
      <c r="B81" s="6"/>
      <c r="C81" s="7"/>
      <c r="D81" s="8"/>
      <c r="E81" s="8"/>
      <c r="F81" s="8"/>
      <c r="G81" s="8"/>
      <c r="H81" s="8"/>
      <c r="I81" s="6"/>
    </row>
    <row r="82" spans="1:9" s="2" customFormat="1" ht="15.75">
      <c r="A82" s="5"/>
      <c r="B82" s="6"/>
      <c r="C82" s="7"/>
      <c r="D82" s="8"/>
      <c r="E82" s="8"/>
      <c r="F82" s="8"/>
      <c r="G82" s="8"/>
      <c r="H82" s="8"/>
      <c r="I82" s="6"/>
    </row>
    <row r="83" spans="1:9" s="2" customFormat="1" ht="15.75">
      <c r="A83" s="5"/>
      <c r="B83" s="6"/>
      <c r="C83" s="7"/>
      <c r="D83" s="8"/>
      <c r="E83" s="8"/>
      <c r="F83" s="8"/>
      <c r="G83" s="8"/>
      <c r="H83" s="8"/>
      <c r="I83" s="6"/>
    </row>
    <row r="84" spans="1:9" s="2" customFormat="1" ht="15.75">
      <c r="A84" s="5"/>
      <c r="B84" s="6"/>
      <c r="C84" s="7"/>
      <c r="D84" s="8"/>
      <c r="E84" s="8"/>
      <c r="F84" s="8"/>
      <c r="G84" s="8"/>
      <c r="H84" s="8"/>
      <c r="I84" s="6"/>
    </row>
    <row r="85" spans="1:9" s="2" customFormat="1" ht="15.75">
      <c r="A85" s="5"/>
      <c r="B85" s="6"/>
      <c r="C85" s="7"/>
      <c r="D85" s="8"/>
      <c r="E85" s="8"/>
      <c r="F85" s="8"/>
      <c r="G85" s="8"/>
      <c r="H85" s="8"/>
      <c r="I85" s="6"/>
    </row>
    <row r="86" spans="1:9" s="2" customFormat="1" ht="15.75">
      <c r="A86" s="5"/>
      <c r="B86" s="6"/>
      <c r="C86" s="7"/>
      <c r="D86" s="8"/>
      <c r="E86" s="8"/>
      <c r="F86" s="8"/>
      <c r="G86" s="8"/>
      <c r="H86" s="8"/>
      <c r="I86" s="6"/>
    </row>
    <row r="87" spans="1:9" s="2" customFormat="1" ht="15.75">
      <c r="A87" s="5"/>
      <c r="B87" s="6"/>
      <c r="C87" s="7"/>
      <c r="D87" s="8"/>
      <c r="E87" s="8"/>
      <c r="F87" s="8"/>
      <c r="G87" s="8"/>
      <c r="H87" s="8"/>
      <c r="I87" s="6"/>
    </row>
    <row r="88" spans="1:9" s="2" customFormat="1" ht="15.75">
      <c r="A88" s="5"/>
      <c r="B88" s="6"/>
      <c r="C88" s="7"/>
      <c r="D88" s="8"/>
      <c r="E88" s="8"/>
      <c r="F88" s="8"/>
      <c r="G88" s="8"/>
      <c r="H88" s="8"/>
      <c r="I88" s="6"/>
    </row>
    <row r="89" spans="1:9" s="2" customFormat="1" ht="15.75">
      <c r="A89" s="5"/>
      <c r="B89" s="6"/>
      <c r="C89" s="7"/>
      <c r="D89" s="8"/>
      <c r="E89" s="8"/>
      <c r="F89" s="8"/>
      <c r="G89" s="8"/>
      <c r="H89" s="8"/>
      <c r="I89" s="6"/>
    </row>
    <row r="90" spans="1:9" s="2" customFormat="1" ht="15.75">
      <c r="A90" s="5"/>
      <c r="B90" s="6"/>
      <c r="C90" s="7"/>
      <c r="D90" s="8"/>
      <c r="E90" s="8"/>
      <c r="F90" s="8"/>
      <c r="G90" s="8"/>
      <c r="H90" s="8"/>
      <c r="I90" s="6"/>
    </row>
    <row r="91" spans="1:9" s="2" customFormat="1" ht="15.75">
      <c r="A91" s="5"/>
      <c r="B91" s="6"/>
      <c r="C91" s="7"/>
      <c r="D91" s="8"/>
      <c r="E91" s="8"/>
      <c r="F91" s="8"/>
      <c r="G91" s="8"/>
      <c r="H91" s="8"/>
      <c r="I91" s="6"/>
    </row>
    <row r="92" spans="1:9" s="2" customFormat="1" ht="15.75">
      <c r="A92" s="5"/>
      <c r="B92" s="6"/>
      <c r="C92" s="7"/>
      <c r="D92" s="8"/>
      <c r="E92" s="8"/>
      <c r="F92" s="8"/>
      <c r="G92" s="8"/>
      <c r="H92" s="8"/>
      <c r="I92" s="6"/>
    </row>
    <row r="93" spans="1:9" s="2" customFormat="1" ht="15.75">
      <c r="A93" s="5"/>
      <c r="B93" s="6"/>
      <c r="C93" s="7"/>
      <c r="D93" s="8"/>
      <c r="E93" s="8"/>
      <c r="F93" s="8"/>
      <c r="G93" s="8"/>
      <c r="H93" s="8"/>
      <c r="I93" s="6"/>
    </row>
    <row r="94" spans="1:9" s="2" customFormat="1" ht="15.75">
      <c r="A94" s="5"/>
      <c r="B94" s="6"/>
      <c r="C94" s="7"/>
      <c r="D94" s="8"/>
      <c r="E94" s="8"/>
      <c r="F94" s="8"/>
      <c r="G94" s="8"/>
      <c r="H94" s="8"/>
      <c r="I94" s="6"/>
    </row>
    <row r="95" spans="1:9" s="2" customFormat="1" ht="15.75">
      <c r="A95" s="5"/>
      <c r="B95" s="6"/>
      <c r="C95" s="7"/>
      <c r="D95" s="8"/>
      <c r="E95" s="8"/>
      <c r="F95" s="8"/>
      <c r="G95" s="8"/>
      <c r="H95" s="8"/>
      <c r="I95" s="6"/>
    </row>
    <row r="96" spans="1:9" s="2" customFormat="1" ht="15.75">
      <c r="A96" s="5"/>
      <c r="B96" s="6"/>
      <c r="C96" s="7"/>
      <c r="D96" s="8"/>
      <c r="E96" s="8"/>
      <c r="F96" s="8"/>
      <c r="G96" s="8"/>
      <c r="H96" s="8"/>
      <c r="I96" s="6"/>
    </row>
    <row r="97" spans="1:9" s="2" customFormat="1" ht="15.75">
      <c r="A97" s="5"/>
      <c r="B97" s="6"/>
      <c r="C97" s="7"/>
      <c r="D97" s="8"/>
      <c r="E97" s="8"/>
      <c r="F97" s="8"/>
      <c r="G97" s="8"/>
      <c r="H97" s="8"/>
      <c r="I97" s="6"/>
    </row>
    <row r="98" spans="1:9" s="2" customFormat="1" ht="15.75">
      <c r="A98" s="5"/>
      <c r="B98" s="6"/>
      <c r="C98" s="7"/>
      <c r="D98" s="8"/>
      <c r="E98" s="8"/>
      <c r="F98" s="8"/>
      <c r="G98" s="8"/>
      <c r="H98" s="8"/>
      <c r="I98" s="6"/>
    </row>
    <row r="99" spans="1:9" s="2" customFormat="1" ht="15.75">
      <c r="A99" s="5"/>
      <c r="B99" s="6"/>
      <c r="C99" s="7"/>
      <c r="D99" s="8"/>
      <c r="E99" s="8"/>
      <c r="F99" s="8"/>
      <c r="G99" s="8"/>
      <c r="H99" s="8"/>
      <c r="I99" s="6"/>
    </row>
    <row r="100" spans="1:9" s="2" customFormat="1" ht="15.75">
      <c r="A100" s="5"/>
      <c r="B100" s="6"/>
      <c r="C100" s="7"/>
      <c r="D100" s="8"/>
      <c r="E100" s="8"/>
      <c r="F100" s="8"/>
      <c r="G100" s="8"/>
      <c r="H100" s="8"/>
      <c r="I100" s="6"/>
    </row>
    <row r="101" spans="1:9" s="2" customFormat="1" ht="15.75">
      <c r="A101" s="5"/>
      <c r="B101" s="6"/>
      <c r="C101" s="7"/>
      <c r="D101" s="8"/>
      <c r="E101" s="8"/>
      <c r="F101" s="8"/>
      <c r="G101" s="8"/>
      <c r="H101" s="8"/>
      <c r="I101" s="6"/>
    </row>
    <row r="102" spans="1:9" s="2" customFormat="1" ht="15.75">
      <c r="A102" s="5"/>
      <c r="B102" s="6"/>
      <c r="C102" s="7"/>
      <c r="D102" s="8"/>
      <c r="E102" s="8"/>
      <c r="F102" s="8"/>
      <c r="G102" s="8"/>
      <c r="H102" s="8"/>
      <c r="I102" s="6"/>
    </row>
    <row r="103" spans="1:9" s="2" customFormat="1" ht="15.75">
      <c r="A103" s="5"/>
      <c r="B103" s="6"/>
      <c r="C103" s="7"/>
      <c r="D103" s="8"/>
      <c r="E103" s="8"/>
      <c r="F103" s="8"/>
      <c r="G103" s="8"/>
      <c r="H103" s="8"/>
      <c r="I103" s="6"/>
    </row>
    <row r="104" spans="1:9" s="2" customFormat="1" ht="15.75">
      <c r="A104" s="5"/>
      <c r="B104" s="6"/>
      <c r="C104" s="7"/>
      <c r="D104" s="8"/>
      <c r="E104" s="8"/>
      <c r="F104" s="8"/>
      <c r="G104" s="8"/>
      <c r="H104" s="8"/>
      <c r="I104" s="6"/>
    </row>
    <row r="105" spans="1:9" s="2" customFormat="1" ht="15.75">
      <c r="A105" s="5"/>
      <c r="B105" s="6"/>
      <c r="C105" s="7"/>
      <c r="D105" s="8"/>
      <c r="E105" s="8"/>
      <c r="F105" s="8"/>
      <c r="G105" s="8"/>
      <c r="H105" s="8"/>
      <c r="I105" s="6"/>
    </row>
    <row r="106" spans="1:9" s="2" customFormat="1" ht="15.75">
      <c r="A106" s="5"/>
      <c r="B106" s="6"/>
      <c r="C106" s="7"/>
      <c r="D106" s="8"/>
      <c r="E106" s="8"/>
      <c r="F106" s="8"/>
      <c r="G106" s="8"/>
      <c r="H106" s="8"/>
      <c r="I106" s="6"/>
    </row>
    <row r="107" spans="1:9" s="2" customFormat="1" ht="15.75">
      <c r="A107" s="5"/>
      <c r="B107" s="6"/>
      <c r="C107" s="7"/>
      <c r="D107" s="8"/>
      <c r="E107" s="8"/>
      <c r="F107" s="8"/>
      <c r="G107" s="8"/>
      <c r="H107" s="8"/>
      <c r="I107" s="6"/>
    </row>
    <row r="108" spans="1:9" s="2" customFormat="1" ht="15.75">
      <c r="A108" s="5"/>
      <c r="B108" s="6"/>
      <c r="C108" s="7"/>
      <c r="D108" s="8"/>
      <c r="E108" s="8"/>
      <c r="F108" s="8"/>
      <c r="G108" s="8"/>
      <c r="H108" s="8"/>
      <c r="I108" s="6"/>
    </row>
    <row r="109" spans="1:9" s="2" customFormat="1" ht="15.75">
      <c r="A109" s="5"/>
      <c r="B109" s="6"/>
      <c r="C109" s="7"/>
      <c r="D109" s="8"/>
      <c r="E109" s="8"/>
      <c r="F109" s="8"/>
      <c r="G109" s="8"/>
      <c r="H109" s="8"/>
      <c r="I109" s="6"/>
    </row>
    <row r="110" spans="1:9" s="2" customFormat="1" ht="15.75">
      <c r="A110" s="5"/>
      <c r="B110" s="6"/>
      <c r="C110" s="7"/>
      <c r="D110" s="8"/>
      <c r="E110" s="8"/>
      <c r="F110" s="8"/>
      <c r="G110" s="8"/>
      <c r="H110" s="8"/>
      <c r="I110" s="6"/>
    </row>
    <row r="111" spans="1:9" s="2" customFormat="1" ht="15.75">
      <c r="A111" s="5"/>
      <c r="B111" s="6"/>
      <c r="C111" s="7"/>
      <c r="D111" s="8"/>
      <c r="E111" s="8"/>
      <c r="F111" s="8"/>
      <c r="G111" s="8"/>
      <c r="H111" s="8"/>
      <c r="I111" s="6"/>
    </row>
    <row r="112" spans="1:9" s="2" customFormat="1" ht="15.75">
      <c r="A112" s="5"/>
      <c r="B112" s="6"/>
      <c r="C112" s="7"/>
      <c r="D112" s="8"/>
      <c r="E112" s="8"/>
      <c r="F112" s="8"/>
      <c r="G112" s="8"/>
      <c r="H112" s="8"/>
      <c r="I112" s="6"/>
    </row>
    <row r="113" spans="1:9" s="2" customFormat="1" ht="15.75">
      <c r="A113" s="5"/>
      <c r="B113" s="6"/>
      <c r="C113" s="7"/>
      <c r="D113" s="8"/>
      <c r="E113" s="8"/>
      <c r="F113" s="8"/>
      <c r="G113" s="8"/>
      <c r="H113" s="8"/>
      <c r="I113" s="6"/>
    </row>
    <row r="114" spans="1:9" s="2" customFormat="1" ht="15.75">
      <c r="A114" s="5"/>
      <c r="B114" s="6"/>
      <c r="C114" s="7"/>
      <c r="D114" s="8"/>
      <c r="E114" s="8"/>
      <c r="F114" s="8"/>
      <c r="G114" s="8"/>
      <c r="H114" s="8"/>
      <c r="I114" s="6"/>
    </row>
    <row r="115" spans="1:9" s="2" customFormat="1" ht="15.75">
      <c r="A115" s="5"/>
      <c r="B115" s="6"/>
      <c r="C115" s="7"/>
      <c r="D115" s="8"/>
      <c r="E115" s="8"/>
      <c r="F115" s="8"/>
      <c r="G115" s="8"/>
      <c r="H115" s="8"/>
      <c r="I115" s="6"/>
    </row>
    <row r="116" spans="1:9" s="2" customFormat="1" ht="15.75">
      <c r="A116" s="5"/>
      <c r="B116" s="6"/>
      <c r="C116" s="7"/>
      <c r="D116" s="8"/>
      <c r="E116" s="8"/>
      <c r="F116" s="8"/>
      <c r="G116" s="8"/>
      <c r="H116" s="8"/>
      <c r="I116" s="6"/>
    </row>
    <row r="117" spans="1:9" s="2" customFormat="1" ht="15.75">
      <c r="A117" s="5"/>
      <c r="B117" s="6"/>
      <c r="C117" s="7"/>
      <c r="D117" s="8"/>
      <c r="E117" s="8"/>
      <c r="F117" s="8"/>
      <c r="G117" s="8"/>
      <c r="H117" s="8"/>
      <c r="I117" s="6"/>
    </row>
    <row r="118" spans="1:9" s="2" customFormat="1" ht="15.75">
      <c r="A118" s="5"/>
      <c r="B118" s="6"/>
      <c r="C118" s="7"/>
      <c r="D118" s="8"/>
      <c r="E118" s="8"/>
      <c r="F118" s="8"/>
      <c r="G118" s="8"/>
      <c r="H118" s="8"/>
      <c r="I118" s="6"/>
    </row>
    <row r="119" spans="1:9" s="2" customFormat="1" ht="15.75">
      <c r="A119" s="5"/>
      <c r="B119" s="6"/>
      <c r="C119" s="7"/>
      <c r="D119" s="8"/>
      <c r="E119" s="8"/>
      <c r="F119" s="8"/>
      <c r="G119" s="8"/>
      <c r="H119" s="8"/>
      <c r="I119" s="6"/>
    </row>
    <row r="120" spans="1:9" s="2" customFormat="1" ht="15.75">
      <c r="A120" s="5"/>
      <c r="B120" s="6"/>
      <c r="C120" s="7"/>
      <c r="D120" s="8"/>
      <c r="E120" s="8"/>
      <c r="F120" s="8"/>
      <c r="G120" s="8"/>
      <c r="H120" s="8"/>
      <c r="I120" s="6"/>
    </row>
    <row r="121" spans="1:9" s="2" customFormat="1" ht="15.75">
      <c r="A121" s="5"/>
      <c r="B121" s="6"/>
      <c r="C121" s="7"/>
      <c r="D121" s="8"/>
      <c r="E121" s="8"/>
      <c r="F121" s="8"/>
      <c r="G121" s="8"/>
      <c r="H121" s="8"/>
      <c r="I121" s="6"/>
    </row>
    <row r="122" spans="1:9" s="2" customFormat="1" ht="15.75">
      <c r="A122" s="5"/>
      <c r="B122" s="6"/>
      <c r="C122" s="7"/>
      <c r="D122" s="8"/>
      <c r="E122" s="8"/>
      <c r="F122" s="8"/>
      <c r="G122" s="8"/>
      <c r="H122" s="8"/>
      <c r="I122" s="6"/>
    </row>
    <row r="123" spans="1:9" s="2" customFormat="1" ht="15.75">
      <c r="A123" s="5"/>
      <c r="B123" s="6"/>
      <c r="C123" s="7"/>
      <c r="D123" s="8"/>
      <c r="E123" s="8"/>
      <c r="F123" s="8"/>
      <c r="G123" s="8"/>
      <c r="H123" s="8"/>
      <c r="I123" s="6"/>
    </row>
    <row r="124" spans="1:9" s="2" customFormat="1" ht="15.75">
      <c r="A124" s="5"/>
      <c r="B124" s="6"/>
      <c r="C124" s="7"/>
      <c r="D124" s="8"/>
      <c r="E124" s="8"/>
      <c r="F124" s="8"/>
      <c r="G124" s="8"/>
      <c r="H124" s="8"/>
      <c r="I124" s="6"/>
    </row>
    <row r="125" spans="1:9" s="2" customFormat="1" ht="15.75">
      <c r="A125" s="5"/>
      <c r="B125" s="6"/>
      <c r="C125" s="7"/>
      <c r="D125" s="8"/>
      <c r="E125" s="8"/>
      <c r="F125" s="8"/>
      <c r="G125" s="8"/>
      <c r="H125" s="8"/>
      <c r="I125" s="6"/>
    </row>
    <row r="126" spans="1:9" s="2" customFormat="1" ht="15.75">
      <c r="A126" s="5"/>
      <c r="B126" s="6"/>
      <c r="C126" s="7"/>
      <c r="D126" s="8"/>
      <c r="E126" s="8"/>
      <c r="F126" s="8"/>
      <c r="G126" s="8"/>
      <c r="H126" s="8"/>
      <c r="I126" s="6"/>
    </row>
    <row r="127" spans="1:9" s="2" customFormat="1" ht="15.75">
      <c r="A127" s="5"/>
      <c r="B127" s="6"/>
      <c r="C127" s="7"/>
      <c r="D127" s="8"/>
      <c r="E127" s="8"/>
      <c r="F127" s="8"/>
      <c r="G127" s="8"/>
      <c r="H127" s="8"/>
      <c r="I127" s="6"/>
    </row>
    <row r="128" spans="1:9" s="2" customFormat="1" ht="15.75">
      <c r="A128" s="5"/>
      <c r="B128" s="6"/>
      <c r="C128" s="7"/>
      <c r="D128" s="8"/>
      <c r="E128" s="8"/>
      <c r="F128" s="8"/>
      <c r="G128" s="8"/>
      <c r="H128" s="8"/>
      <c r="I128" s="6"/>
    </row>
    <row r="129" spans="1:9" s="2" customFormat="1" ht="15.75">
      <c r="A129" s="5"/>
      <c r="B129" s="6"/>
      <c r="C129" s="7"/>
      <c r="D129" s="8"/>
      <c r="E129" s="8"/>
      <c r="F129" s="8"/>
      <c r="G129" s="8"/>
      <c r="H129" s="8"/>
      <c r="I129" s="6"/>
    </row>
    <row r="130" spans="1:9" s="2" customFormat="1" ht="15.75">
      <c r="A130" s="5"/>
      <c r="B130" s="6"/>
      <c r="C130" s="7"/>
      <c r="D130" s="8"/>
      <c r="E130" s="8"/>
      <c r="F130" s="8"/>
      <c r="G130" s="8"/>
      <c r="H130" s="8"/>
      <c r="I130" s="6"/>
    </row>
    <row r="131" spans="1:9" s="2" customFormat="1" ht="15.75">
      <c r="A131" s="5"/>
      <c r="B131" s="6"/>
      <c r="C131" s="7"/>
      <c r="D131" s="8"/>
      <c r="E131" s="8"/>
      <c r="F131" s="8"/>
      <c r="G131" s="8"/>
      <c r="H131" s="8"/>
      <c r="I131" s="6"/>
    </row>
    <row r="132" spans="1:9" s="2" customFormat="1" ht="15.75">
      <c r="A132" s="5"/>
      <c r="B132" s="6"/>
      <c r="C132" s="7"/>
      <c r="D132" s="8"/>
      <c r="E132" s="8"/>
      <c r="F132" s="8"/>
      <c r="G132" s="8"/>
      <c r="H132" s="8"/>
      <c r="I132" s="6"/>
    </row>
    <row r="133" spans="1:9" s="2" customFormat="1" ht="15.75">
      <c r="A133" s="5"/>
      <c r="B133" s="6"/>
      <c r="C133" s="7"/>
      <c r="D133" s="8"/>
      <c r="E133" s="8"/>
      <c r="F133" s="8"/>
      <c r="G133" s="8"/>
      <c r="H133" s="8"/>
      <c r="I133" s="6"/>
    </row>
    <row r="134" spans="1:9" s="2" customFormat="1" ht="15.75">
      <c r="A134" s="5"/>
      <c r="B134" s="6"/>
      <c r="C134" s="7"/>
      <c r="D134" s="8"/>
      <c r="E134" s="8"/>
      <c r="F134" s="8"/>
      <c r="G134" s="8"/>
      <c r="H134" s="8"/>
      <c r="I134" s="6"/>
    </row>
    <row r="135" spans="1:9" s="2" customFormat="1" ht="15.75">
      <c r="A135" s="5"/>
      <c r="B135" s="6"/>
      <c r="C135" s="7"/>
      <c r="D135" s="8"/>
      <c r="E135" s="8"/>
      <c r="F135" s="8"/>
      <c r="G135" s="8"/>
      <c r="H135" s="8"/>
      <c r="I135" s="6"/>
    </row>
    <row r="136" spans="1:9" s="2" customFormat="1" ht="15.75">
      <c r="A136" s="5"/>
      <c r="B136" s="6"/>
      <c r="C136" s="7"/>
      <c r="D136" s="8"/>
      <c r="E136" s="8"/>
      <c r="F136" s="8"/>
      <c r="G136" s="8"/>
      <c r="H136" s="8"/>
      <c r="I136" s="6"/>
    </row>
    <row r="137" spans="1:9" s="2" customFormat="1" ht="15.75">
      <c r="A137" s="5"/>
      <c r="B137" s="6"/>
      <c r="C137" s="7"/>
      <c r="D137" s="8"/>
      <c r="E137" s="8"/>
      <c r="F137" s="8"/>
      <c r="G137" s="8"/>
      <c r="H137" s="8"/>
      <c r="I137" s="6"/>
    </row>
    <row r="138" spans="1:9" s="2" customFormat="1" ht="15.75">
      <c r="A138" s="5"/>
      <c r="B138" s="6"/>
      <c r="C138" s="7"/>
      <c r="D138" s="8"/>
      <c r="E138" s="8"/>
      <c r="F138" s="8"/>
      <c r="G138" s="8"/>
      <c r="H138" s="8"/>
      <c r="I138" s="6"/>
    </row>
    <row r="139" spans="1:9" s="2" customFormat="1" ht="15.75">
      <c r="A139" s="5"/>
      <c r="B139" s="6"/>
      <c r="C139" s="7"/>
      <c r="D139" s="8"/>
      <c r="E139" s="8"/>
      <c r="F139" s="8"/>
      <c r="G139" s="8"/>
      <c r="H139" s="8"/>
      <c r="I139" s="6"/>
    </row>
    <row r="140" spans="1:9" s="2" customFormat="1" ht="15.75">
      <c r="A140" s="5"/>
      <c r="B140" s="6"/>
      <c r="C140" s="7"/>
      <c r="D140" s="8"/>
      <c r="E140" s="8"/>
      <c r="F140" s="8"/>
      <c r="G140" s="8"/>
      <c r="H140" s="8"/>
      <c r="I140" s="6"/>
    </row>
    <row r="141" spans="1:9" s="2" customFormat="1" ht="15.75">
      <c r="A141" s="5"/>
      <c r="B141" s="6"/>
      <c r="C141" s="7"/>
      <c r="D141" s="8"/>
      <c r="E141" s="8"/>
      <c r="F141" s="8"/>
      <c r="G141" s="8"/>
      <c r="H141" s="8"/>
      <c r="I141" s="6"/>
    </row>
    <row r="142" spans="1:9" s="2" customFormat="1" ht="15.75">
      <c r="A142" s="5"/>
      <c r="B142" s="6"/>
      <c r="C142" s="7"/>
      <c r="D142" s="8"/>
      <c r="E142" s="8"/>
      <c r="F142" s="8"/>
      <c r="G142" s="8"/>
      <c r="H142" s="8"/>
      <c r="I142" s="6"/>
    </row>
    <row r="143" spans="1:9" s="2" customFormat="1" ht="15.75">
      <c r="A143" s="5"/>
      <c r="B143" s="6"/>
      <c r="C143" s="7"/>
      <c r="D143" s="8"/>
      <c r="E143" s="8"/>
      <c r="F143" s="8"/>
      <c r="G143" s="8"/>
      <c r="H143" s="8"/>
      <c r="I143" s="6"/>
    </row>
    <row r="144" spans="1:9" s="2" customFormat="1" ht="15.75">
      <c r="A144" s="5"/>
      <c r="B144" s="6"/>
      <c r="C144" s="7"/>
      <c r="D144" s="8"/>
      <c r="E144" s="8"/>
      <c r="F144" s="8"/>
      <c r="G144" s="8"/>
      <c r="H144" s="8"/>
      <c r="I144" s="6"/>
    </row>
    <row r="145" spans="1:9" s="2" customFormat="1" ht="15.75">
      <c r="A145" s="5"/>
      <c r="B145" s="6"/>
      <c r="C145" s="7"/>
      <c r="D145" s="8"/>
      <c r="E145" s="8"/>
      <c r="F145" s="8"/>
      <c r="G145" s="8"/>
      <c r="H145" s="8"/>
      <c r="I145" s="6"/>
    </row>
    <row r="146" spans="1:9" s="2" customFormat="1" ht="15.75">
      <c r="A146" s="5"/>
      <c r="B146" s="6"/>
      <c r="C146" s="7"/>
      <c r="D146" s="8"/>
      <c r="E146" s="8"/>
      <c r="F146" s="8"/>
      <c r="G146" s="8"/>
      <c r="H146" s="8"/>
      <c r="I146" s="6"/>
    </row>
    <row r="147" spans="1:9" s="2" customFormat="1" ht="15.75">
      <c r="A147" s="5"/>
      <c r="B147" s="6"/>
      <c r="C147" s="7"/>
      <c r="D147" s="8"/>
      <c r="E147" s="8"/>
      <c r="F147" s="8"/>
      <c r="G147" s="8"/>
      <c r="H147" s="8"/>
      <c r="I147" s="6"/>
    </row>
    <row r="148" spans="1:9" s="2" customFormat="1" ht="15.75">
      <c r="A148" s="5"/>
      <c r="B148" s="6"/>
      <c r="C148" s="7"/>
      <c r="D148" s="8"/>
      <c r="E148" s="8"/>
      <c r="F148" s="8"/>
      <c r="G148" s="8"/>
      <c r="H148" s="8"/>
      <c r="I148" s="6"/>
    </row>
    <row r="149" spans="1:9" s="2" customFormat="1" ht="15.75">
      <c r="A149" s="5"/>
      <c r="B149" s="6"/>
      <c r="C149" s="7"/>
      <c r="D149" s="8"/>
      <c r="E149" s="8"/>
      <c r="F149" s="8"/>
      <c r="G149" s="8"/>
      <c r="H149" s="8"/>
      <c r="I149" s="6"/>
    </row>
    <row r="150" spans="1:9" s="2" customFormat="1" ht="15.75">
      <c r="A150" s="5"/>
      <c r="B150" s="6"/>
      <c r="C150" s="7"/>
      <c r="D150" s="8"/>
      <c r="E150" s="8"/>
      <c r="F150" s="8"/>
      <c r="G150" s="8"/>
      <c r="H150" s="8"/>
      <c r="I150" s="6"/>
    </row>
    <row r="151" spans="1:9" s="2" customFormat="1" ht="15.75">
      <c r="A151" s="5"/>
      <c r="B151" s="6"/>
      <c r="C151" s="7"/>
      <c r="D151" s="8"/>
      <c r="E151" s="8"/>
      <c r="F151" s="8"/>
      <c r="G151" s="8"/>
      <c r="H151" s="8"/>
      <c r="I151" s="6"/>
    </row>
    <row r="152" spans="1:9" s="2" customFormat="1" ht="15.75">
      <c r="A152" s="5"/>
      <c r="B152" s="6"/>
      <c r="C152" s="7"/>
      <c r="D152" s="8"/>
      <c r="E152" s="8"/>
      <c r="F152" s="8"/>
      <c r="G152" s="8"/>
      <c r="H152" s="8"/>
      <c r="I152" s="6"/>
    </row>
    <row r="153" spans="1:9" s="2" customFormat="1" ht="15.75">
      <c r="A153" s="5"/>
      <c r="B153" s="6"/>
      <c r="C153" s="7"/>
      <c r="D153" s="8"/>
      <c r="E153" s="8"/>
      <c r="F153" s="8"/>
      <c r="G153" s="8"/>
      <c r="H153" s="8"/>
      <c r="I153" s="6"/>
    </row>
    <row r="154" spans="1:9" s="2" customFormat="1" ht="15.75">
      <c r="A154" s="5"/>
      <c r="B154" s="6"/>
      <c r="C154" s="7"/>
      <c r="D154" s="8"/>
      <c r="E154" s="8"/>
      <c r="F154" s="8"/>
      <c r="G154" s="8"/>
      <c r="H154" s="8"/>
      <c r="I154" s="6"/>
    </row>
    <row r="155" spans="1:9" s="2" customFormat="1" ht="15.75">
      <c r="A155" s="5"/>
      <c r="B155" s="6"/>
      <c r="C155" s="7"/>
      <c r="D155" s="8"/>
      <c r="E155" s="8"/>
      <c r="F155" s="8"/>
      <c r="G155" s="8"/>
      <c r="H155" s="8"/>
      <c r="I155" s="6"/>
    </row>
    <row r="156" spans="1:9" s="2" customFormat="1" ht="15.75">
      <c r="A156" s="5"/>
      <c r="B156" s="6"/>
      <c r="C156" s="7"/>
      <c r="D156" s="8"/>
      <c r="E156" s="8"/>
      <c r="F156" s="8"/>
      <c r="G156" s="8"/>
      <c r="H156" s="8"/>
      <c r="I156" s="6"/>
    </row>
    <row r="157" spans="1:9" s="2" customFormat="1" ht="15.75">
      <c r="A157" s="5"/>
      <c r="B157" s="6"/>
      <c r="C157" s="7"/>
      <c r="D157" s="8"/>
      <c r="E157" s="8"/>
      <c r="F157" s="8"/>
      <c r="G157" s="8"/>
      <c r="H157" s="8"/>
      <c r="I157" s="6"/>
    </row>
    <row r="158" spans="1:9" s="2" customFormat="1" ht="15.75">
      <c r="A158" s="5"/>
      <c r="B158" s="6"/>
      <c r="C158" s="7"/>
      <c r="D158" s="8"/>
      <c r="E158" s="8"/>
      <c r="F158" s="8"/>
      <c r="G158" s="8"/>
      <c r="H158" s="8"/>
      <c r="I158" s="6"/>
    </row>
    <row r="159" spans="1:9" s="2" customFormat="1" ht="15.75">
      <c r="A159" s="5"/>
      <c r="B159" s="6"/>
      <c r="C159" s="7"/>
      <c r="D159" s="8"/>
      <c r="E159" s="8"/>
      <c r="F159" s="8"/>
      <c r="G159" s="8"/>
      <c r="H159" s="8"/>
      <c r="I159" s="6"/>
    </row>
    <row r="160" spans="1:9" s="2" customFormat="1" ht="15.75">
      <c r="A160" s="5"/>
      <c r="B160" s="6"/>
      <c r="C160" s="7"/>
      <c r="D160" s="8"/>
      <c r="E160" s="8"/>
      <c r="F160" s="8"/>
      <c r="G160" s="8"/>
      <c r="H160" s="8"/>
      <c r="I160" s="6"/>
    </row>
    <row r="161" spans="1:9" s="2" customFormat="1" ht="15.75">
      <c r="A161" s="5"/>
      <c r="B161" s="6"/>
      <c r="C161" s="7"/>
      <c r="D161" s="8"/>
      <c r="E161" s="8"/>
      <c r="F161" s="8"/>
      <c r="G161" s="8"/>
      <c r="H161" s="8"/>
      <c r="I161" s="6"/>
    </row>
    <row r="162" spans="1:9" s="2" customFormat="1" ht="15.75">
      <c r="A162" s="5"/>
      <c r="B162" s="6"/>
      <c r="C162" s="7"/>
      <c r="D162" s="8"/>
      <c r="E162" s="8"/>
      <c r="F162" s="8"/>
      <c r="G162" s="8"/>
      <c r="H162" s="8"/>
      <c r="I162" s="6"/>
    </row>
    <row r="163" spans="1:9" s="2" customFormat="1" ht="15.75">
      <c r="A163" s="5"/>
      <c r="B163" s="6"/>
      <c r="C163" s="7"/>
      <c r="D163" s="8"/>
      <c r="E163" s="8"/>
      <c r="F163" s="8"/>
      <c r="G163" s="8"/>
      <c r="H163" s="8"/>
      <c r="I163" s="6"/>
    </row>
    <row r="164" spans="1:9" s="2" customFormat="1" ht="15.75">
      <c r="A164" s="5"/>
      <c r="B164" s="6"/>
      <c r="C164" s="7"/>
      <c r="D164" s="8"/>
      <c r="E164" s="8"/>
      <c r="F164" s="8"/>
      <c r="G164" s="8"/>
      <c r="H164" s="8"/>
      <c r="I164" s="6"/>
    </row>
    <row r="165" spans="1:9" s="2" customFormat="1" ht="15.75">
      <c r="A165" s="5"/>
      <c r="B165" s="6"/>
      <c r="C165" s="7"/>
      <c r="D165" s="8"/>
      <c r="E165" s="8"/>
      <c r="F165" s="8"/>
      <c r="G165" s="8"/>
      <c r="H165" s="8"/>
      <c r="I165" s="6"/>
    </row>
    <row r="166" spans="1:9" s="2" customFormat="1" ht="15.75">
      <c r="A166" s="5"/>
      <c r="B166" s="6"/>
      <c r="C166" s="7"/>
      <c r="D166" s="8"/>
      <c r="E166" s="8"/>
      <c r="F166" s="8"/>
      <c r="G166" s="8"/>
      <c r="H166" s="8"/>
      <c r="I166" s="6"/>
    </row>
    <row r="167" spans="1:9" s="2" customFormat="1" ht="15.75">
      <c r="A167" s="5"/>
      <c r="B167" s="6"/>
      <c r="C167" s="7"/>
      <c r="D167" s="8"/>
      <c r="E167" s="8"/>
      <c r="F167" s="8"/>
      <c r="G167" s="8"/>
      <c r="H167" s="8"/>
      <c r="I167" s="6"/>
    </row>
    <row r="168" spans="1:9" s="2" customFormat="1" ht="15.75">
      <c r="A168" s="5"/>
      <c r="B168" s="6"/>
      <c r="C168" s="7"/>
      <c r="D168" s="8"/>
      <c r="E168" s="8"/>
      <c r="F168" s="8"/>
      <c r="G168" s="8"/>
      <c r="H168" s="8"/>
      <c r="I168" s="6"/>
    </row>
    <row r="169" spans="1:9" s="2" customFormat="1" ht="15.75">
      <c r="A169" s="5"/>
      <c r="B169" s="6"/>
      <c r="C169" s="7"/>
      <c r="D169" s="8"/>
      <c r="E169" s="8"/>
      <c r="F169" s="8"/>
      <c r="G169" s="8"/>
      <c r="H169" s="8"/>
      <c r="I169" s="6"/>
    </row>
    <row r="170" spans="1:9" s="2" customFormat="1" ht="15.75">
      <c r="A170" s="5"/>
      <c r="B170" s="6"/>
      <c r="C170" s="7"/>
      <c r="D170" s="8"/>
      <c r="E170" s="8"/>
      <c r="F170" s="8"/>
      <c r="G170" s="8"/>
      <c r="H170" s="8"/>
      <c r="I170" s="6"/>
    </row>
    <row r="171" spans="1:9" s="2" customFormat="1" ht="15.75">
      <c r="A171" s="5"/>
      <c r="B171" s="6"/>
      <c r="C171" s="7"/>
      <c r="D171" s="8"/>
      <c r="E171" s="8"/>
      <c r="F171" s="8"/>
      <c r="G171" s="8"/>
      <c r="H171" s="8"/>
      <c r="I171" s="6"/>
    </row>
    <row r="172" spans="1:9" s="2" customFormat="1" ht="15.75">
      <c r="A172" s="5"/>
      <c r="B172" s="6"/>
      <c r="C172" s="7"/>
      <c r="D172" s="8"/>
      <c r="E172" s="8"/>
      <c r="F172" s="8"/>
      <c r="G172" s="8"/>
      <c r="H172" s="8"/>
      <c r="I172" s="6"/>
    </row>
    <row r="173" spans="1:9" s="2" customFormat="1" ht="15.75">
      <c r="A173" s="5"/>
      <c r="B173" s="6"/>
      <c r="C173" s="7"/>
      <c r="D173" s="8"/>
      <c r="E173" s="8"/>
      <c r="F173" s="8"/>
      <c r="G173" s="8"/>
      <c r="H173" s="8"/>
      <c r="I173" s="6"/>
    </row>
    <row r="174" spans="1:9" s="2" customFormat="1" ht="15.75">
      <c r="A174" s="5"/>
      <c r="B174" s="6"/>
      <c r="C174" s="7"/>
      <c r="D174" s="8"/>
      <c r="E174" s="8"/>
      <c r="F174" s="8"/>
      <c r="G174" s="8"/>
      <c r="H174" s="8"/>
      <c r="I174" s="6"/>
    </row>
    <row r="175" spans="1:9" s="2" customFormat="1" ht="15.75">
      <c r="A175" s="5"/>
      <c r="B175" s="6"/>
      <c r="C175" s="7"/>
      <c r="D175" s="8"/>
      <c r="E175" s="8"/>
      <c r="F175" s="8"/>
      <c r="G175" s="8"/>
      <c r="H175" s="8"/>
      <c r="I175" s="6"/>
    </row>
    <row r="176" spans="1:9" s="2" customFormat="1" ht="15.75">
      <c r="A176" s="5"/>
      <c r="B176" s="6"/>
      <c r="C176" s="7"/>
      <c r="D176" s="8"/>
      <c r="E176" s="8"/>
      <c r="F176" s="8"/>
      <c r="G176" s="8"/>
      <c r="H176" s="8"/>
      <c r="I176" s="6"/>
    </row>
    <row r="177" spans="1:9" s="2" customFormat="1" ht="15.75">
      <c r="A177" s="5"/>
      <c r="B177" s="6"/>
      <c r="C177" s="7"/>
      <c r="D177" s="8"/>
      <c r="E177" s="8"/>
      <c r="F177" s="8"/>
      <c r="G177" s="8"/>
      <c r="H177" s="8"/>
      <c r="I177" s="6"/>
    </row>
    <row r="178" spans="1:9" s="2" customFormat="1" ht="15.75">
      <c r="A178" s="5"/>
      <c r="B178" s="6"/>
      <c r="C178" s="7"/>
      <c r="D178" s="8"/>
      <c r="E178" s="8"/>
      <c r="F178" s="8"/>
      <c r="G178" s="8"/>
      <c r="H178" s="8"/>
      <c r="I178" s="6"/>
    </row>
    <row r="179" spans="1:9" s="2" customFormat="1" ht="15.75">
      <c r="A179" s="5"/>
      <c r="B179" s="6"/>
      <c r="C179" s="7"/>
      <c r="D179" s="8"/>
      <c r="E179" s="8"/>
      <c r="F179" s="8"/>
      <c r="G179" s="8"/>
      <c r="H179" s="8"/>
      <c r="I179" s="6"/>
    </row>
    <row r="180" spans="1:9" s="2" customFormat="1" ht="15.75">
      <c r="A180" s="5"/>
      <c r="B180" s="6"/>
      <c r="C180" s="7"/>
      <c r="D180" s="8"/>
      <c r="E180" s="8"/>
      <c r="F180" s="8"/>
      <c r="G180" s="8"/>
      <c r="H180" s="8"/>
      <c r="I180" s="6"/>
    </row>
    <row r="181" spans="1:9" s="2" customFormat="1" ht="15.75">
      <c r="A181" s="5"/>
      <c r="B181" s="6"/>
      <c r="C181" s="7"/>
      <c r="D181" s="8"/>
      <c r="E181" s="8"/>
      <c r="F181" s="8"/>
      <c r="G181" s="8"/>
      <c r="H181" s="8"/>
      <c r="I181" s="6"/>
    </row>
    <row r="182" spans="1:9" s="2" customFormat="1" ht="15.75">
      <c r="A182" s="5"/>
      <c r="B182" s="6"/>
      <c r="C182" s="7"/>
      <c r="D182" s="8"/>
      <c r="E182" s="8"/>
      <c r="F182" s="8"/>
      <c r="G182" s="8"/>
      <c r="H182" s="8"/>
      <c r="I182" s="6"/>
    </row>
    <row r="183" spans="1:9" s="2" customFormat="1" ht="15.75">
      <c r="A183" s="5"/>
      <c r="B183" s="6"/>
      <c r="C183" s="7"/>
      <c r="D183" s="8"/>
      <c r="E183" s="8"/>
      <c r="F183" s="8"/>
      <c r="G183" s="8"/>
      <c r="H183" s="8"/>
      <c r="I183" s="6"/>
    </row>
    <row r="184" spans="1:9" s="2" customFormat="1" ht="15.75">
      <c r="A184" s="5"/>
      <c r="B184" s="6"/>
      <c r="C184" s="7"/>
      <c r="D184" s="8"/>
      <c r="E184" s="8"/>
      <c r="F184" s="8"/>
      <c r="G184" s="8"/>
      <c r="H184" s="8"/>
      <c r="I184" s="6"/>
    </row>
    <row r="185" spans="1:9" s="2" customFormat="1" ht="15.75">
      <c r="A185" s="5"/>
      <c r="B185" s="6"/>
      <c r="C185" s="7"/>
      <c r="D185" s="8"/>
      <c r="E185" s="8"/>
      <c r="F185" s="8"/>
      <c r="G185" s="8"/>
      <c r="H185" s="8"/>
      <c r="I185" s="6"/>
    </row>
    <row r="186" spans="1:9" s="2" customFormat="1" ht="15.75">
      <c r="A186" s="5"/>
      <c r="B186" s="6"/>
      <c r="C186" s="7"/>
      <c r="D186" s="8"/>
      <c r="E186" s="8"/>
      <c r="F186" s="8"/>
      <c r="G186" s="8"/>
      <c r="H186" s="8"/>
      <c r="I186" s="6"/>
    </row>
    <row r="187" spans="1:9" s="2" customFormat="1" ht="15.75">
      <c r="A187" s="5"/>
      <c r="B187" s="6"/>
      <c r="C187" s="7"/>
      <c r="D187" s="8"/>
      <c r="E187" s="8"/>
      <c r="F187" s="8"/>
      <c r="G187" s="8"/>
      <c r="H187" s="8"/>
      <c r="I187" s="6"/>
    </row>
    <row r="188" spans="1:9" s="2" customFormat="1" ht="15.75">
      <c r="A188" s="5"/>
      <c r="B188" s="6"/>
      <c r="C188" s="7"/>
      <c r="D188" s="8"/>
      <c r="E188" s="8"/>
      <c r="F188" s="8"/>
      <c r="G188" s="8"/>
      <c r="H188" s="8"/>
      <c r="I188" s="6"/>
    </row>
    <row r="189" spans="1:9" s="2" customFormat="1" ht="15.75">
      <c r="A189" s="5"/>
      <c r="B189" s="6"/>
      <c r="C189" s="7"/>
      <c r="D189" s="8"/>
      <c r="E189" s="8"/>
      <c r="F189" s="8"/>
      <c r="G189" s="8"/>
      <c r="H189" s="8"/>
      <c r="I189" s="6"/>
    </row>
    <row r="190" spans="1:9" s="2" customFormat="1" ht="15.75">
      <c r="A190" s="5"/>
      <c r="B190" s="6"/>
      <c r="C190" s="7"/>
      <c r="D190" s="8"/>
      <c r="E190" s="8"/>
      <c r="F190" s="8"/>
      <c r="G190" s="8"/>
      <c r="H190" s="8"/>
      <c r="I190" s="6"/>
    </row>
    <row r="191" spans="1:9" s="2" customFormat="1" ht="15.75">
      <c r="A191" s="9"/>
      <c r="B191" s="9"/>
      <c r="C191" s="9"/>
      <c r="D191" s="9"/>
      <c r="E191" s="9"/>
      <c r="F191" s="9"/>
      <c r="G191" s="9"/>
      <c r="H191" s="9"/>
      <c r="I191" s="9"/>
    </row>
    <row r="192" spans="1:9" s="2" customFormat="1" ht="15.75">
      <c r="A192" s="5"/>
      <c r="B192" s="6"/>
      <c r="C192" s="6"/>
      <c r="D192" s="6"/>
      <c r="E192" s="6"/>
      <c r="F192" s="6"/>
      <c r="G192" s="6"/>
      <c r="H192" s="6"/>
      <c r="I192" s="6"/>
    </row>
    <row r="193" spans="1:9" s="2" customFormat="1" ht="15.75">
      <c r="A193" s="5"/>
      <c r="B193" s="6"/>
      <c r="C193" s="6"/>
      <c r="D193" s="6"/>
      <c r="E193" s="6"/>
      <c r="F193" s="6"/>
      <c r="G193" s="6"/>
      <c r="H193" s="6"/>
      <c r="I193" s="6"/>
    </row>
    <row r="194" spans="1:9" s="2" customFormat="1" ht="15.75">
      <c r="A194" s="6"/>
      <c r="B194" s="6"/>
      <c r="C194" s="6"/>
      <c r="D194" s="6"/>
      <c r="E194" s="6"/>
      <c r="F194" s="6"/>
      <c r="G194" s="6"/>
      <c r="H194" s="6"/>
      <c r="I194" s="6"/>
    </row>
    <row r="195" spans="1:9" s="2" customFormat="1" ht="15.75">
      <c r="A195" s="6"/>
      <c r="B195" s="6"/>
      <c r="C195" s="6"/>
      <c r="D195" s="6"/>
      <c r="E195" s="6"/>
      <c r="F195" s="6"/>
      <c r="G195" s="6"/>
      <c r="H195" s="6"/>
      <c r="I195" s="6"/>
    </row>
    <row r="196" spans="1:9">
      <c r="A196" s="3"/>
      <c r="B196" s="3"/>
      <c r="C196" s="3"/>
      <c r="D196" s="3"/>
      <c r="E196" s="3"/>
      <c r="F196" s="3"/>
      <c r="G196" s="3"/>
      <c r="H196" s="3"/>
      <c r="I196" s="3"/>
    </row>
    <row r="197" spans="1:9">
      <c r="A197" s="99" t="s">
        <v>12</v>
      </c>
      <c r="B197" s="99"/>
      <c r="C197" s="99"/>
      <c r="D197" s="99"/>
      <c r="E197" s="99"/>
      <c r="F197" s="99"/>
      <c r="G197" s="99"/>
      <c r="H197" s="99"/>
      <c r="I197" s="99"/>
    </row>
    <row r="198" spans="1:9">
      <c r="A198" s="3"/>
      <c r="B198" s="3"/>
      <c r="C198" s="3"/>
      <c r="D198" s="3"/>
      <c r="E198" s="3"/>
      <c r="F198" s="3"/>
      <c r="G198" s="3"/>
      <c r="H198" s="3"/>
      <c r="I198" s="3"/>
    </row>
    <row r="199" spans="1:9">
      <c r="A199" s="3"/>
      <c r="B199" s="3"/>
      <c r="C199" s="3"/>
      <c r="D199" s="3"/>
      <c r="F199" s="3"/>
      <c r="G199" s="3"/>
      <c r="H199" s="3"/>
      <c r="I199" s="3"/>
    </row>
    <row r="200" spans="1:9" s="13" customFormat="1">
      <c r="A200" s="15" t="s">
        <v>18</v>
      </c>
      <c r="B200" s="16"/>
      <c r="C200" s="15" t="s">
        <v>16</v>
      </c>
      <c r="D200" s="16"/>
      <c r="E200" s="16"/>
      <c r="G200" s="15" t="s">
        <v>17</v>
      </c>
      <c r="H200" s="15"/>
    </row>
    <row r="201" spans="1:9">
      <c r="A201" s="12" t="s">
        <v>14</v>
      </c>
      <c r="B201" s="12"/>
      <c r="C201" s="12" t="s">
        <v>15</v>
      </c>
      <c r="D201" s="12"/>
      <c r="E201" s="12"/>
      <c r="G201" s="12" t="s">
        <v>13</v>
      </c>
      <c r="H201" s="12"/>
      <c r="I201" s="3"/>
    </row>
    <row r="202" spans="1:9">
      <c r="A202" s="3"/>
      <c r="B202" s="3"/>
      <c r="C202" s="3"/>
      <c r="D202" s="3"/>
      <c r="E202" s="3"/>
      <c r="F202" s="3"/>
      <c r="G202" s="3"/>
      <c r="H202" s="3"/>
      <c r="I202" s="3"/>
    </row>
    <row r="203" spans="1:9">
      <c r="A203" s="3"/>
      <c r="B203" s="3"/>
      <c r="C203" s="3"/>
      <c r="D203" s="3"/>
      <c r="E203" s="3"/>
      <c r="F203" s="3"/>
      <c r="G203" s="3"/>
      <c r="H203" s="3"/>
      <c r="I203" s="3"/>
    </row>
    <row r="204" spans="1:9">
      <c r="A204" s="3"/>
      <c r="B204" s="3"/>
      <c r="C204" s="3"/>
      <c r="D204" s="3"/>
      <c r="E204" s="3"/>
      <c r="F204" s="3"/>
      <c r="G204" s="3"/>
      <c r="H204" s="3"/>
      <c r="I204" s="3"/>
    </row>
    <row r="205" spans="1:9">
      <c r="A205" s="3"/>
      <c r="B205" s="3"/>
      <c r="C205" s="3"/>
      <c r="D205" s="3"/>
      <c r="E205" s="3"/>
      <c r="F205" s="3"/>
      <c r="G205" s="10"/>
      <c r="H205" s="10"/>
      <c r="I205" s="3"/>
    </row>
    <row r="206" spans="1:9" s="11" customFormat="1" ht="16.5">
      <c r="D206" s="10"/>
      <c r="E206" s="10"/>
      <c r="F206" s="100"/>
      <c r="G206" s="100"/>
      <c r="H206" s="100"/>
      <c r="I206" s="10"/>
    </row>
    <row r="207" spans="1:9" ht="16.5">
      <c r="A207" s="97"/>
      <c r="B207" s="97"/>
      <c r="C207" s="97"/>
      <c r="D207" s="3"/>
      <c r="E207" s="3"/>
      <c r="F207" s="98"/>
      <c r="G207" s="98"/>
      <c r="H207" s="98"/>
      <c r="I207" s="3"/>
    </row>
    <row r="226" ht="16.7" customHeight="1"/>
    <row r="229" ht="21.6" customHeight="1"/>
  </sheetData>
  <mergeCells count="14">
    <mergeCell ref="A207:C207"/>
    <mergeCell ref="F207:H207"/>
    <mergeCell ref="A197:I197"/>
    <mergeCell ref="F206:H206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25" right="0" top="0.74803149606299202" bottom="0.5" header="0.31496062992126" footer="0.3"/>
  <pageSetup paperSize="10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0"/>
  <sheetViews>
    <sheetView view="pageBreakPreview" topLeftCell="B28" zoomScale="110" zoomScaleNormal="100" zoomScaleSheetLayoutView="110" workbookViewId="0">
      <selection activeCell="B45" sqref="B45"/>
    </sheetView>
  </sheetViews>
  <sheetFormatPr defaultRowHeight="15"/>
  <cols>
    <col min="1" max="1" width="0" style="57" hidden="1" customWidth="1"/>
    <col min="2" max="2" width="62.28515625" style="62" customWidth="1"/>
    <col min="3" max="3" width="17.5703125" style="62" customWidth="1"/>
    <col min="4" max="4" width="16.140625" style="62" customWidth="1"/>
    <col min="5" max="5" width="10" style="79" customWidth="1"/>
    <col min="6" max="6" width="10.5703125" style="62" customWidth="1"/>
    <col min="7" max="7" width="4.7109375" style="62" customWidth="1"/>
    <col min="8" max="8" width="14.5703125" style="62" customWidth="1"/>
    <col min="9" max="9" width="7.42578125" style="62" customWidth="1"/>
    <col min="10" max="10" width="18.140625" style="62" customWidth="1"/>
  </cols>
  <sheetData>
    <row r="1" spans="1:10" s="2" customFormat="1" ht="15.75">
      <c r="A1" s="57"/>
      <c r="B1" s="58" t="s">
        <v>0</v>
      </c>
      <c r="C1" s="59"/>
      <c r="D1" s="59"/>
      <c r="E1" s="60"/>
      <c r="F1" s="59"/>
      <c r="G1" s="59"/>
      <c r="H1" s="59"/>
      <c r="I1" s="59"/>
      <c r="J1" s="59"/>
    </row>
    <row r="2" spans="1:10" s="2" customFormat="1" ht="15.75">
      <c r="A2" s="57"/>
      <c r="B2" s="59"/>
      <c r="C2" s="59"/>
      <c r="D2" s="59"/>
      <c r="E2" s="60"/>
      <c r="F2" s="59"/>
      <c r="G2" s="59"/>
      <c r="H2" s="59"/>
      <c r="I2" s="59"/>
      <c r="J2" s="59"/>
    </row>
    <row r="3" spans="1:10" s="2" customFormat="1" ht="15.75">
      <c r="A3" s="57"/>
      <c r="B3" s="114" t="s">
        <v>1</v>
      </c>
      <c r="C3" s="114"/>
      <c r="D3" s="114"/>
      <c r="E3" s="114"/>
      <c r="F3" s="114"/>
      <c r="G3" s="114"/>
      <c r="H3" s="114"/>
      <c r="I3" s="114"/>
      <c r="J3" s="114"/>
    </row>
    <row r="4" spans="1:10" s="2" customFormat="1" ht="15.75">
      <c r="A4" s="57"/>
      <c r="B4" s="114" t="s">
        <v>120</v>
      </c>
      <c r="C4" s="114"/>
      <c r="D4" s="114"/>
      <c r="E4" s="114"/>
      <c r="F4" s="114"/>
      <c r="G4" s="114"/>
      <c r="H4" s="114"/>
      <c r="I4" s="114"/>
      <c r="J4" s="114"/>
    </row>
    <row r="5" spans="1:10" s="2" customFormat="1" ht="15.75">
      <c r="A5" s="57"/>
      <c r="B5" s="57"/>
      <c r="C5" s="57"/>
      <c r="D5" s="57"/>
      <c r="E5" s="61"/>
      <c r="F5" s="57"/>
      <c r="G5" s="57"/>
      <c r="H5" s="57"/>
      <c r="I5" s="57"/>
      <c r="J5" s="57"/>
    </row>
    <row r="6" spans="1:10" s="2" customFormat="1" ht="15.75">
      <c r="A6" s="57"/>
      <c r="B6" s="62" t="s">
        <v>20</v>
      </c>
      <c r="C6" s="57"/>
      <c r="D6" s="63"/>
      <c r="E6" s="64"/>
      <c r="F6" s="57"/>
      <c r="G6" s="57"/>
      <c r="H6" s="57"/>
      <c r="I6" s="57"/>
      <c r="J6" s="57"/>
    </row>
    <row r="7" spans="1:10" s="2" customFormat="1" ht="15.75">
      <c r="A7" s="59"/>
      <c r="B7" s="57"/>
      <c r="C7" s="57"/>
      <c r="D7" s="57"/>
      <c r="E7" s="61"/>
      <c r="F7" s="57"/>
      <c r="G7" s="57"/>
      <c r="H7" s="57"/>
      <c r="I7" s="57"/>
      <c r="J7" s="57"/>
    </row>
    <row r="8" spans="1:10" s="2" customFormat="1" ht="15.75">
      <c r="A8" s="59"/>
      <c r="B8" s="115" t="s">
        <v>2</v>
      </c>
      <c r="C8" s="117" t="s">
        <v>3</v>
      </c>
      <c r="D8" s="119" t="s">
        <v>4</v>
      </c>
      <c r="E8" s="119" t="s">
        <v>21</v>
      </c>
      <c r="F8" s="117" t="s">
        <v>6</v>
      </c>
      <c r="G8" s="120" t="s">
        <v>7</v>
      </c>
      <c r="H8" s="121"/>
      <c r="I8" s="122" t="s">
        <v>8</v>
      </c>
      <c r="J8" s="124" t="s">
        <v>9</v>
      </c>
    </row>
    <row r="9" spans="1:10" s="2" customFormat="1" ht="45.75">
      <c r="A9" s="59"/>
      <c r="B9" s="116"/>
      <c r="C9" s="118"/>
      <c r="D9" s="118"/>
      <c r="E9" s="117"/>
      <c r="F9" s="117"/>
      <c r="G9" s="65" t="s">
        <v>10</v>
      </c>
      <c r="H9" s="66" t="s">
        <v>11</v>
      </c>
      <c r="I9" s="123"/>
      <c r="J9" s="118"/>
    </row>
    <row r="10" spans="1:10" s="2" customFormat="1" ht="15.75">
      <c r="A10" s="59"/>
      <c r="B10" s="20" t="s">
        <v>22</v>
      </c>
      <c r="C10" s="21"/>
      <c r="D10" s="22">
        <v>37556.61</v>
      </c>
      <c r="E10" s="23">
        <v>43466</v>
      </c>
      <c r="F10" s="24"/>
      <c r="G10" s="25">
        <f>+H10/D10</f>
        <v>0.93370727549690979</v>
      </c>
      <c r="H10" s="26">
        <f>17757.44+17309.44</f>
        <v>35066.879999999997</v>
      </c>
      <c r="I10" s="22"/>
      <c r="J10" s="27" t="s">
        <v>25</v>
      </c>
    </row>
    <row r="11" spans="1:10" s="2" customFormat="1" ht="15.75">
      <c r="A11" s="59"/>
      <c r="B11" s="20" t="s">
        <v>24</v>
      </c>
      <c r="C11" s="21"/>
      <c r="D11" s="22">
        <f>9880301.46-8000000</f>
        <v>1880301.4600000009</v>
      </c>
      <c r="E11" s="23">
        <v>43466</v>
      </c>
      <c r="F11" s="24"/>
      <c r="G11" s="25">
        <f>+H11/D11</f>
        <v>0.38869628915780324</v>
      </c>
      <c r="H11" s="26">
        <v>730866.2</v>
      </c>
      <c r="I11" s="22"/>
      <c r="J11" s="27" t="s">
        <v>25</v>
      </c>
    </row>
    <row r="12" spans="1:10" s="2" customFormat="1" ht="15.75">
      <c r="A12" s="57"/>
      <c r="B12" s="28" t="s">
        <v>124</v>
      </c>
      <c r="C12" s="21"/>
      <c r="D12" s="22"/>
      <c r="E12" s="23"/>
      <c r="F12" s="24"/>
      <c r="G12" s="25"/>
      <c r="H12" s="26"/>
      <c r="I12" s="22"/>
      <c r="J12" s="27"/>
    </row>
    <row r="13" spans="1:10" s="2" customFormat="1" ht="15.75">
      <c r="A13" s="59"/>
      <c r="B13" s="20" t="s">
        <v>127</v>
      </c>
      <c r="C13" s="21"/>
      <c r="D13" s="22">
        <v>100000</v>
      </c>
      <c r="E13" s="23">
        <v>43808</v>
      </c>
      <c r="F13" s="24"/>
      <c r="G13" s="25">
        <f>H13/D13</f>
        <v>0</v>
      </c>
      <c r="H13" s="26">
        <v>0</v>
      </c>
      <c r="I13" s="22"/>
      <c r="J13" s="27" t="s">
        <v>23</v>
      </c>
    </row>
    <row r="14" spans="1:10" s="54" customFormat="1" ht="15.75">
      <c r="A14" s="59"/>
      <c r="B14" s="20" t="s">
        <v>33</v>
      </c>
      <c r="C14" s="21"/>
      <c r="D14" s="29">
        <v>200000</v>
      </c>
      <c r="E14" s="23">
        <v>43808</v>
      </c>
      <c r="F14" s="24"/>
      <c r="G14" s="25">
        <f>H14/D14</f>
        <v>0</v>
      </c>
      <c r="H14" s="26">
        <v>0</v>
      </c>
      <c r="I14" s="22"/>
      <c r="J14" s="27" t="s">
        <v>23</v>
      </c>
    </row>
    <row r="15" spans="1:10" s="54" customFormat="1" ht="15.75">
      <c r="A15" s="59"/>
      <c r="B15" s="20" t="s">
        <v>129</v>
      </c>
      <c r="C15" s="21"/>
      <c r="D15" s="29">
        <v>1500000</v>
      </c>
      <c r="E15" s="23">
        <v>43828</v>
      </c>
      <c r="F15" s="24"/>
      <c r="G15" s="25">
        <f>H15/D15</f>
        <v>0</v>
      </c>
      <c r="H15" s="26">
        <v>0</v>
      </c>
      <c r="I15" s="22"/>
      <c r="J15" s="27" t="s">
        <v>23</v>
      </c>
    </row>
    <row r="16" spans="1:10" s="2" customFormat="1" ht="15.75">
      <c r="A16" s="57"/>
      <c r="B16" s="28" t="s">
        <v>26</v>
      </c>
      <c r="C16" s="21"/>
      <c r="D16" s="22"/>
      <c r="E16" s="23"/>
      <c r="F16" s="24"/>
      <c r="G16" s="25"/>
      <c r="H16" s="26"/>
      <c r="I16" s="22"/>
      <c r="J16" s="27"/>
    </row>
    <row r="17" spans="1:10" s="2" customFormat="1" ht="15.75">
      <c r="A17" s="59"/>
      <c r="B17" s="20" t="s">
        <v>27</v>
      </c>
      <c r="C17" s="21"/>
      <c r="D17" s="22">
        <v>750000</v>
      </c>
      <c r="E17" s="23">
        <v>43496</v>
      </c>
      <c r="F17" s="24"/>
      <c r="G17" s="25">
        <f>H17/D17</f>
        <v>1</v>
      </c>
      <c r="H17" s="26">
        <v>750000</v>
      </c>
      <c r="I17" s="22"/>
      <c r="J17" s="27" t="s">
        <v>43</v>
      </c>
    </row>
    <row r="18" spans="1:10" s="54" customFormat="1" ht="24">
      <c r="A18" s="59"/>
      <c r="B18" s="20" t="s">
        <v>28</v>
      </c>
      <c r="C18" s="21"/>
      <c r="D18" s="29">
        <v>10000</v>
      </c>
      <c r="E18" s="23" t="s">
        <v>29</v>
      </c>
      <c r="F18" s="24"/>
      <c r="G18" s="25">
        <f t="shared" ref="G18:G25" si="0">H18/D18</f>
        <v>1</v>
      </c>
      <c r="H18" s="26">
        <v>10000</v>
      </c>
      <c r="I18" s="22"/>
      <c r="J18" s="27" t="s">
        <v>43</v>
      </c>
    </row>
    <row r="19" spans="1:10" s="2" customFormat="1" ht="15.75">
      <c r="A19" s="59"/>
      <c r="B19" s="20" t="s">
        <v>30</v>
      </c>
      <c r="C19" s="21"/>
      <c r="D19" s="29">
        <v>500000</v>
      </c>
      <c r="E19" s="23">
        <v>43371</v>
      </c>
      <c r="F19" s="24"/>
      <c r="G19" s="25">
        <f t="shared" si="0"/>
        <v>1</v>
      </c>
      <c r="H19" s="26">
        <v>500000</v>
      </c>
      <c r="I19" s="22"/>
      <c r="J19" s="27" t="s">
        <v>43</v>
      </c>
    </row>
    <row r="20" spans="1:10" s="2" customFormat="1" ht="24">
      <c r="A20" s="59"/>
      <c r="B20" s="20" t="s">
        <v>31</v>
      </c>
      <c r="C20" s="21"/>
      <c r="D20" s="29">
        <v>16146</v>
      </c>
      <c r="E20" s="23" t="s">
        <v>29</v>
      </c>
      <c r="F20" s="24"/>
      <c r="G20" s="25">
        <f t="shared" si="0"/>
        <v>1</v>
      </c>
      <c r="H20" s="26">
        <v>16146</v>
      </c>
      <c r="I20" s="22"/>
      <c r="J20" s="27" t="s">
        <v>43</v>
      </c>
    </row>
    <row r="21" spans="1:10" s="2" customFormat="1" ht="15.75">
      <c r="A21" s="59"/>
      <c r="B21" s="20" t="s">
        <v>32</v>
      </c>
      <c r="C21" s="21"/>
      <c r="D21" s="29">
        <v>500000</v>
      </c>
      <c r="E21" s="23">
        <v>43374</v>
      </c>
      <c r="F21" s="24"/>
      <c r="G21" s="25">
        <f t="shared" si="0"/>
        <v>1</v>
      </c>
      <c r="H21" s="26">
        <f>465000+35000</f>
        <v>500000</v>
      </c>
      <c r="I21" s="22"/>
      <c r="J21" s="27" t="s">
        <v>43</v>
      </c>
    </row>
    <row r="22" spans="1:10" s="54" customFormat="1" ht="15.75">
      <c r="A22" s="59"/>
      <c r="B22" s="20" t="s">
        <v>33</v>
      </c>
      <c r="C22" s="21"/>
      <c r="D22" s="29">
        <v>200000</v>
      </c>
      <c r="E22" s="23">
        <v>43382</v>
      </c>
      <c r="F22" s="24"/>
      <c r="G22" s="25">
        <f t="shared" si="0"/>
        <v>0.64834499999999995</v>
      </c>
      <c r="H22" s="26">
        <v>129669</v>
      </c>
      <c r="I22" s="22"/>
      <c r="J22" s="27" t="s">
        <v>25</v>
      </c>
    </row>
    <row r="23" spans="1:10" s="2" customFormat="1" ht="15.75">
      <c r="A23" s="59"/>
      <c r="B23" s="20" t="s">
        <v>34</v>
      </c>
      <c r="C23" s="21"/>
      <c r="D23" s="29">
        <v>240000</v>
      </c>
      <c r="E23" s="23">
        <v>43382</v>
      </c>
      <c r="F23" s="24"/>
      <c r="G23" s="25">
        <f t="shared" si="0"/>
        <v>1</v>
      </c>
      <c r="H23" s="26">
        <v>240000</v>
      </c>
      <c r="I23" s="22"/>
      <c r="J23" s="27" t="s">
        <v>43</v>
      </c>
    </row>
    <row r="24" spans="1:10" s="2" customFormat="1" ht="15.75">
      <c r="A24" s="59"/>
      <c r="B24" s="20" t="s">
        <v>35</v>
      </c>
      <c r="C24" s="21"/>
      <c r="D24" s="29">
        <v>100000</v>
      </c>
      <c r="E24" s="23">
        <v>43462</v>
      </c>
      <c r="F24" s="24"/>
      <c r="G24" s="25">
        <f t="shared" si="0"/>
        <v>1</v>
      </c>
      <c r="H24" s="26">
        <v>100000</v>
      </c>
      <c r="I24" s="22"/>
      <c r="J24" s="27" t="s">
        <v>43</v>
      </c>
    </row>
    <row r="25" spans="1:10" s="2" customFormat="1" ht="15.75">
      <c r="A25" s="59"/>
      <c r="B25" s="20" t="s">
        <v>36</v>
      </c>
      <c r="C25" s="21"/>
      <c r="D25" s="29">
        <v>150000</v>
      </c>
      <c r="E25" s="23">
        <v>43508</v>
      </c>
      <c r="F25" s="24"/>
      <c r="G25" s="25">
        <f t="shared" si="0"/>
        <v>1</v>
      </c>
      <c r="H25" s="26">
        <v>150000</v>
      </c>
      <c r="I25" s="22"/>
      <c r="J25" s="27" t="s">
        <v>43</v>
      </c>
    </row>
    <row r="26" spans="1:10" s="2" customFormat="1" ht="15.75">
      <c r="A26" s="57"/>
      <c r="B26" s="28" t="s">
        <v>37</v>
      </c>
      <c r="C26" s="21"/>
      <c r="D26" s="29"/>
      <c r="E26" s="23"/>
      <c r="F26" s="24"/>
      <c r="G26" s="25"/>
      <c r="H26" s="26"/>
      <c r="I26" s="22"/>
      <c r="J26" s="27"/>
    </row>
    <row r="27" spans="1:10" s="54" customFormat="1" ht="15.75">
      <c r="A27" s="59"/>
      <c r="B27" s="20" t="s">
        <v>27</v>
      </c>
      <c r="C27" s="21"/>
      <c r="D27" s="22">
        <v>200000</v>
      </c>
      <c r="E27" s="23">
        <v>42667</v>
      </c>
      <c r="F27" s="24"/>
      <c r="G27" s="25">
        <f>H27/D27</f>
        <v>0</v>
      </c>
      <c r="H27" s="26">
        <v>0</v>
      </c>
      <c r="I27" s="22"/>
      <c r="J27" s="27" t="s">
        <v>23</v>
      </c>
    </row>
    <row r="28" spans="1:10" s="2" customFormat="1" ht="24">
      <c r="A28" s="59"/>
      <c r="B28" s="20" t="s">
        <v>38</v>
      </c>
      <c r="C28" s="21"/>
      <c r="D28" s="29">
        <v>9885</v>
      </c>
      <c r="E28" s="23" t="s">
        <v>39</v>
      </c>
      <c r="F28" s="24"/>
      <c r="G28" s="25">
        <v>1</v>
      </c>
      <c r="H28" s="26">
        <v>9885</v>
      </c>
      <c r="I28" s="22"/>
      <c r="J28" s="27" t="s">
        <v>43</v>
      </c>
    </row>
    <row r="29" spans="1:10" s="2" customFormat="1" ht="15.75">
      <c r="A29" s="57"/>
      <c r="B29" s="28" t="s">
        <v>40</v>
      </c>
      <c r="C29" s="21"/>
      <c r="D29" s="29"/>
      <c r="E29" s="23"/>
      <c r="F29" s="24"/>
      <c r="G29" s="25"/>
      <c r="H29" s="26"/>
      <c r="I29" s="22"/>
      <c r="J29" s="27"/>
    </row>
    <row r="30" spans="1:10" s="2" customFormat="1" ht="15.75">
      <c r="A30" s="59"/>
      <c r="B30" s="20" t="s">
        <v>41</v>
      </c>
      <c r="C30" s="21"/>
      <c r="D30" s="22">
        <v>1600</v>
      </c>
      <c r="E30" s="30" t="s">
        <v>42</v>
      </c>
      <c r="F30" s="24"/>
      <c r="G30" s="25">
        <v>1</v>
      </c>
      <c r="H30" s="26">
        <v>1600</v>
      </c>
      <c r="I30" s="22"/>
      <c r="J30" s="27" t="s">
        <v>43</v>
      </c>
    </row>
    <row r="31" spans="1:10" s="2" customFormat="1" ht="15.75">
      <c r="A31" s="57"/>
      <c r="B31" s="28" t="s">
        <v>44</v>
      </c>
      <c r="C31" s="21"/>
      <c r="D31" s="22"/>
      <c r="E31" s="23"/>
      <c r="F31" s="24"/>
      <c r="G31" s="25"/>
      <c r="H31" s="26"/>
      <c r="I31" s="22"/>
      <c r="J31" s="27"/>
    </row>
    <row r="32" spans="1:10" s="2" customFormat="1" ht="15.75">
      <c r="A32" s="59"/>
      <c r="B32" s="20" t="s">
        <v>45</v>
      </c>
      <c r="C32" s="21"/>
      <c r="D32" s="22">
        <v>4200</v>
      </c>
      <c r="E32" s="30" t="s">
        <v>42</v>
      </c>
      <c r="F32" s="24"/>
      <c r="G32" s="25">
        <v>1</v>
      </c>
      <c r="H32" s="26">
        <v>4200</v>
      </c>
      <c r="I32" s="22"/>
      <c r="J32" s="27" t="s">
        <v>43</v>
      </c>
    </row>
    <row r="33" spans="1:10" s="2" customFormat="1" ht="15.75">
      <c r="A33" s="57"/>
      <c r="B33" s="20"/>
      <c r="C33" s="21"/>
      <c r="D33" s="22"/>
      <c r="E33" s="23"/>
      <c r="F33" s="24"/>
      <c r="G33" s="25"/>
      <c r="H33" s="26"/>
      <c r="I33" s="22"/>
      <c r="J33" s="27"/>
    </row>
    <row r="34" spans="1:10" s="54" customFormat="1" ht="15.75">
      <c r="A34" s="57"/>
      <c r="B34" s="20" t="s">
        <v>46</v>
      </c>
      <c r="C34" s="21"/>
      <c r="D34" s="22">
        <v>18799</v>
      </c>
      <c r="E34" s="30" t="s">
        <v>47</v>
      </c>
      <c r="F34" s="24"/>
      <c r="G34" s="25">
        <f t="shared" ref="G34:G39" si="1">H34/D34</f>
        <v>0</v>
      </c>
      <c r="H34" s="26">
        <v>0</v>
      </c>
      <c r="I34" s="22"/>
      <c r="J34" s="27" t="s">
        <v>25</v>
      </c>
    </row>
    <row r="35" spans="1:10" s="54" customFormat="1" ht="15.75">
      <c r="A35" s="57"/>
      <c r="B35" s="20" t="s">
        <v>48</v>
      </c>
      <c r="C35" s="21"/>
      <c r="D35" s="31">
        <v>166832.79999999999</v>
      </c>
      <c r="E35" s="30" t="s">
        <v>49</v>
      </c>
      <c r="F35" s="24"/>
      <c r="G35" s="25">
        <f t="shared" si="1"/>
        <v>0</v>
      </c>
      <c r="H35" s="26">
        <v>0</v>
      </c>
      <c r="I35" s="22"/>
      <c r="J35" s="27" t="s">
        <v>25</v>
      </c>
    </row>
    <row r="36" spans="1:10" s="54" customFormat="1" ht="24">
      <c r="A36" s="57"/>
      <c r="B36" s="20" t="s">
        <v>50</v>
      </c>
      <c r="C36" s="21"/>
      <c r="D36" s="22">
        <v>48875.24</v>
      </c>
      <c r="E36" s="23" t="s">
        <v>29</v>
      </c>
      <c r="F36" s="24"/>
      <c r="G36" s="25">
        <f t="shared" si="1"/>
        <v>0</v>
      </c>
      <c r="H36" s="26">
        <v>0</v>
      </c>
      <c r="I36" s="22"/>
      <c r="J36" s="27" t="s">
        <v>25</v>
      </c>
    </row>
    <row r="37" spans="1:10" s="54" customFormat="1" ht="24">
      <c r="A37" s="57"/>
      <c r="B37" s="20" t="s">
        <v>51</v>
      </c>
      <c r="C37" s="21"/>
      <c r="D37" s="22">
        <v>36000</v>
      </c>
      <c r="E37" s="30" t="s">
        <v>29</v>
      </c>
      <c r="F37" s="24"/>
      <c r="G37" s="25">
        <f t="shared" si="1"/>
        <v>0</v>
      </c>
      <c r="H37" s="26">
        <v>0</v>
      </c>
      <c r="I37" s="22"/>
      <c r="J37" s="27" t="s">
        <v>25</v>
      </c>
    </row>
    <row r="38" spans="1:10" s="54" customFormat="1" ht="15.75">
      <c r="A38" s="57"/>
      <c r="B38" s="20" t="s">
        <v>52</v>
      </c>
      <c r="C38" s="21"/>
      <c r="D38" s="22">
        <v>1025000</v>
      </c>
      <c r="E38" s="30">
        <v>43507</v>
      </c>
      <c r="F38" s="24"/>
      <c r="G38" s="25">
        <f t="shared" si="1"/>
        <v>0.84792244878048784</v>
      </c>
      <c r="H38" s="22">
        <v>869120.51</v>
      </c>
      <c r="I38" s="22"/>
      <c r="J38" s="32" t="s">
        <v>25</v>
      </c>
    </row>
    <row r="39" spans="1:10" s="54" customFormat="1" ht="24">
      <c r="A39" s="57"/>
      <c r="B39" s="20" t="s">
        <v>53</v>
      </c>
      <c r="C39" s="21"/>
      <c r="D39" s="22">
        <v>1270641.6100000001</v>
      </c>
      <c r="E39" s="30" t="s">
        <v>29</v>
      </c>
      <c r="F39" s="24"/>
      <c r="G39" s="25">
        <f t="shared" si="1"/>
        <v>0.12754816049192658</v>
      </c>
      <c r="H39" s="26">
        <v>162068</v>
      </c>
      <c r="I39" s="22"/>
      <c r="J39" s="27" t="s">
        <v>25</v>
      </c>
    </row>
    <row r="40" spans="1:10" s="2" customFormat="1" ht="15.75">
      <c r="A40" s="59"/>
      <c r="B40" s="20" t="s">
        <v>54</v>
      </c>
      <c r="C40" s="21"/>
      <c r="D40" s="22">
        <v>46124.18</v>
      </c>
      <c r="E40" s="23" t="s">
        <v>55</v>
      </c>
      <c r="F40" s="24"/>
      <c r="G40" s="25">
        <v>1</v>
      </c>
      <c r="H40" s="26">
        <v>0</v>
      </c>
      <c r="I40" s="22"/>
      <c r="J40" s="27" t="s">
        <v>43</v>
      </c>
    </row>
    <row r="41" spans="1:10" s="2" customFormat="1" ht="15.75">
      <c r="A41" s="59"/>
      <c r="B41" s="20" t="s">
        <v>56</v>
      </c>
      <c r="C41" s="21"/>
      <c r="D41" s="22">
        <v>123893.79</v>
      </c>
      <c r="E41" s="30" t="s">
        <v>55</v>
      </c>
      <c r="F41" s="24"/>
      <c r="G41" s="25">
        <v>1</v>
      </c>
      <c r="H41" s="26">
        <v>0</v>
      </c>
      <c r="I41" s="22"/>
      <c r="J41" s="27" t="s">
        <v>43</v>
      </c>
    </row>
    <row r="42" spans="1:10" s="54" customFormat="1" ht="24">
      <c r="A42" s="57"/>
      <c r="B42" s="20" t="s">
        <v>57</v>
      </c>
      <c r="C42" s="33"/>
      <c r="D42" s="22">
        <v>15169190.58</v>
      </c>
      <c r="E42" s="23" t="s">
        <v>29</v>
      </c>
      <c r="F42" s="24"/>
      <c r="G42" s="25">
        <f>+H42/D42</f>
        <v>0.781239013215694</v>
      </c>
      <c r="H42" s="26">
        <v>11850763.48</v>
      </c>
      <c r="I42" s="22"/>
      <c r="J42" s="27" t="s">
        <v>25</v>
      </c>
    </row>
    <row r="43" spans="1:10" s="2" customFormat="1" ht="24.75">
      <c r="A43" s="59"/>
      <c r="B43" s="20" t="s">
        <v>58</v>
      </c>
      <c r="C43" s="21"/>
      <c r="D43" s="22">
        <v>10038</v>
      </c>
      <c r="E43" s="34" t="s">
        <v>29</v>
      </c>
      <c r="F43" s="24"/>
      <c r="G43" s="25">
        <f>H43/D43</f>
        <v>0</v>
      </c>
      <c r="H43" s="26">
        <v>0</v>
      </c>
      <c r="I43" s="22"/>
      <c r="J43" s="27" t="s">
        <v>43</v>
      </c>
    </row>
    <row r="44" spans="1:10" s="2" customFormat="1" ht="24.75">
      <c r="A44" s="59"/>
      <c r="B44" s="20" t="s">
        <v>59</v>
      </c>
      <c r="C44" s="21"/>
      <c r="D44" s="29">
        <v>3343.25</v>
      </c>
      <c r="E44" s="34" t="s">
        <v>29</v>
      </c>
      <c r="F44" s="35"/>
      <c r="G44" s="25">
        <f>H44/D44</f>
        <v>0</v>
      </c>
      <c r="H44" s="26">
        <v>0</v>
      </c>
      <c r="I44" s="22"/>
      <c r="J44" s="27" t="s">
        <v>43</v>
      </c>
    </row>
    <row r="45" spans="1:10" s="54" customFormat="1" ht="24">
      <c r="A45" s="67" t="s">
        <v>131</v>
      </c>
      <c r="B45" s="20" t="s">
        <v>130</v>
      </c>
      <c r="C45" s="21"/>
      <c r="D45" s="29">
        <v>300000</v>
      </c>
      <c r="E45" s="34">
        <v>43719</v>
      </c>
      <c r="F45" s="35"/>
      <c r="G45" s="25">
        <f>H45/D45</f>
        <v>0</v>
      </c>
      <c r="H45" s="26">
        <v>0</v>
      </c>
      <c r="I45" s="22"/>
      <c r="J45" s="27" t="s">
        <v>23</v>
      </c>
    </row>
    <row r="46" spans="1:10" s="2" customFormat="1" ht="24.75">
      <c r="A46" s="59"/>
      <c r="B46" s="20" t="s">
        <v>60</v>
      </c>
      <c r="C46" s="36" t="s">
        <v>61</v>
      </c>
      <c r="D46" s="22">
        <v>18267.100000000093</v>
      </c>
      <c r="E46" s="30" t="s">
        <v>62</v>
      </c>
      <c r="F46" s="24"/>
      <c r="G46" s="25">
        <v>0.99540094684845837</v>
      </c>
      <c r="H46" s="26"/>
      <c r="I46" s="22"/>
      <c r="J46" s="27" t="s">
        <v>43</v>
      </c>
    </row>
    <row r="47" spans="1:10" s="2" customFormat="1" ht="24.75">
      <c r="A47" s="59"/>
      <c r="B47" s="20" t="s">
        <v>63</v>
      </c>
      <c r="C47" s="36" t="s">
        <v>64</v>
      </c>
      <c r="D47" s="22">
        <v>30036.739999999991</v>
      </c>
      <c r="E47" s="30" t="s">
        <v>49</v>
      </c>
      <c r="F47" s="24"/>
      <c r="G47" s="25">
        <v>0.99540094684845837</v>
      </c>
      <c r="H47" s="26"/>
      <c r="I47" s="22"/>
      <c r="J47" s="27" t="s">
        <v>43</v>
      </c>
    </row>
    <row r="48" spans="1:10" s="2" customFormat="1" ht="24.75">
      <c r="A48" s="59"/>
      <c r="B48" s="20" t="s">
        <v>65</v>
      </c>
      <c r="C48" s="36" t="s">
        <v>66</v>
      </c>
      <c r="D48" s="22">
        <v>3075</v>
      </c>
      <c r="E48" s="30" t="s">
        <v>62</v>
      </c>
      <c r="F48" s="24"/>
      <c r="G48" s="25">
        <v>0.99540094684845837</v>
      </c>
      <c r="H48" s="37"/>
      <c r="I48" s="22"/>
      <c r="J48" s="27" t="s">
        <v>43</v>
      </c>
    </row>
    <row r="49" spans="1:10" s="54" customFormat="1" ht="15.75">
      <c r="A49" s="57" t="s">
        <v>132</v>
      </c>
      <c r="B49" s="20" t="s">
        <v>69</v>
      </c>
      <c r="C49" s="21" t="s">
        <v>70</v>
      </c>
      <c r="D49" s="22">
        <v>9652077</v>
      </c>
      <c r="E49" s="23">
        <v>43642</v>
      </c>
      <c r="F49" s="24"/>
      <c r="G49" s="25">
        <v>0</v>
      </c>
      <c r="H49" s="26">
        <v>0</v>
      </c>
      <c r="I49" s="22"/>
      <c r="J49" s="27" t="s">
        <v>23</v>
      </c>
    </row>
    <row r="50" spans="1:10" s="2" customFormat="1" ht="24.75">
      <c r="A50" s="59"/>
      <c r="B50" s="20" t="s">
        <v>67</v>
      </c>
      <c r="C50" s="21"/>
      <c r="D50" s="22">
        <v>3000000</v>
      </c>
      <c r="E50" s="23">
        <v>41705</v>
      </c>
      <c r="F50" s="24"/>
      <c r="G50" s="25">
        <v>1</v>
      </c>
      <c r="H50" s="26">
        <v>0</v>
      </c>
      <c r="I50" s="22"/>
      <c r="J50" s="38" t="s">
        <v>68</v>
      </c>
    </row>
    <row r="51" spans="1:10" s="54" customFormat="1" ht="36">
      <c r="A51" s="68" t="s">
        <v>132</v>
      </c>
      <c r="B51" s="20" t="s">
        <v>69</v>
      </c>
      <c r="C51" s="69" t="s">
        <v>70</v>
      </c>
      <c r="D51" s="22">
        <v>9652077</v>
      </c>
      <c r="E51" s="23">
        <v>43642</v>
      </c>
      <c r="F51" s="24"/>
      <c r="G51" s="25">
        <f>+H51/D51</f>
        <v>0.14950852857887478</v>
      </c>
      <c r="H51" s="26">
        <v>1443067.83</v>
      </c>
      <c r="I51" s="22"/>
      <c r="J51" s="40" t="s">
        <v>23</v>
      </c>
    </row>
    <row r="52" spans="1:10" s="54" customFormat="1" ht="15.75">
      <c r="A52" s="57"/>
      <c r="B52" s="20" t="s">
        <v>125</v>
      </c>
      <c r="C52" s="21" t="s">
        <v>126</v>
      </c>
      <c r="D52" s="22">
        <v>18679.5</v>
      </c>
      <c r="E52" s="30">
        <v>43810</v>
      </c>
      <c r="F52" s="24"/>
      <c r="G52" s="25">
        <f>+H52/D52</f>
        <v>0</v>
      </c>
      <c r="H52" s="26">
        <v>0</v>
      </c>
      <c r="I52" s="22"/>
      <c r="J52" s="27" t="s">
        <v>23</v>
      </c>
    </row>
    <row r="53" spans="1:10" s="2" customFormat="1" ht="24">
      <c r="A53" s="59"/>
      <c r="B53" s="20" t="s">
        <v>71</v>
      </c>
      <c r="C53" s="21"/>
      <c r="D53" s="22">
        <v>682.94000000001688</v>
      </c>
      <c r="E53" s="30" t="s">
        <v>49</v>
      </c>
      <c r="F53" s="24"/>
      <c r="G53" s="25">
        <f>+H53/D53</f>
        <v>0</v>
      </c>
      <c r="H53" s="26">
        <v>0</v>
      </c>
      <c r="I53" s="22"/>
      <c r="J53" s="27" t="s">
        <v>43</v>
      </c>
    </row>
    <row r="54" spans="1:10" s="2" customFormat="1" ht="36">
      <c r="A54" s="59"/>
      <c r="B54" s="20" t="s">
        <v>72</v>
      </c>
      <c r="C54" s="33"/>
      <c r="D54" s="41">
        <v>2820292.13</v>
      </c>
      <c r="E54" s="30" t="s">
        <v>122</v>
      </c>
      <c r="F54" s="24"/>
      <c r="G54" s="25">
        <f>+H54/D54</f>
        <v>0.52521671930488989</v>
      </c>
      <c r="H54" s="26">
        <v>1481264.58</v>
      </c>
      <c r="I54" s="22"/>
      <c r="J54" s="27" t="s">
        <v>25</v>
      </c>
    </row>
    <row r="55" spans="1:10" s="2" customFormat="1" ht="24">
      <c r="A55" s="59"/>
      <c r="B55" s="20" t="s">
        <v>73</v>
      </c>
      <c r="C55" s="33"/>
      <c r="D55" s="22">
        <v>1531656.75</v>
      </c>
      <c r="E55" s="30" t="s">
        <v>123</v>
      </c>
      <c r="F55" s="24"/>
      <c r="G55" s="25">
        <f>+H55/D55</f>
        <v>0</v>
      </c>
      <c r="H55" s="26">
        <v>0</v>
      </c>
      <c r="I55" s="22"/>
      <c r="J55" s="32" t="s">
        <v>25</v>
      </c>
    </row>
    <row r="56" spans="1:10" s="2" customFormat="1" ht="15.75">
      <c r="A56" s="59"/>
      <c r="B56" s="42" t="s">
        <v>74</v>
      </c>
      <c r="C56" s="21"/>
      <c r="D56" s="22">
        <v>1316700</v>
      </c>
      <c r="E56" s="30">
        <v>43423</v>
      </c>
      <c r="F56" s="24"/>
      <c r="G56" s="25">
        <f>H56/D56</f>
        <v>1</v>
      </c>
      <c r="H56" s="26">
        <v>1316700</v>
      </c>
      <c r="I56" s="22"/>
      <c r="J56" s="43" t="s">
        <v>43</v>
      </c>
    </row>
    <row r="57" spans="1:10" s="2" customFormat="1" ht="24">
      <c r="A57" s="59"/>
      <c r="B57" s="20" t="s">
        <v>75</v>
      </c>
      <c r="C57" s="21"/>
      <c r="D57" s="22">
        <v>7650</v>
      </c>
      <c r="E57" s="30" t="s">
        <v>39</v>
      </c>
      <c r="F57" s="24"/>
      <c r="G57" s="25">
        <f>H57/D57</f>
        <v>0</v>
      </c>
      <c r="H57" s="26">
        <v>0</v>
      </c>
      <c r="I57" s="22"/>
      <c r="J57" s="27" t="s">
        <v>43</v>
      </c>
    </row>
    <row r="58" spans="1:10" s="2" customFormat="1" ht="15.75">
      <c r="A58" s="59"/>
      <c r="B58" s="20" t="s">
        <v>76</v>
      </c>
      <c r="C58" s="21"/>
      <c r="D58" s="22">
        <v>140.63999999999999</v>
      </c>
      <c r="E58" s="23" t="s">
        <v>77</v>
      </c>
      <c r="F58" s="24"/>
      <c r="G58" s="25">
        <f>H58/D58</f>
        <v>0</v>
      </c>
      <c r="H58" s="22">
        <v>0</v>
      </c>
      <c r="I58" s="22"/>
      <c r="J58" s="27" t="s">
        <v>43</v>
      </c>
    </row>
    <row r="59" spans="1:10" s="54" customFormat="1" ht="15.75">
      <c r="A59" s="59"/>
      <c r="B59" s="20" t="s">
        <v>78</v>
      </c>
      <c r="C59" s="44"/>
      <c r="D59" s="22">
        <v>31014.25</v>
      </c>
      <c r="E59" s="30" t="s">
        <v>49</v>
      </c>
      <c r="F59" s="24"/>
      <c r="G59" s="25">
        <f>+H59/D59</f>
        <v>1</v>
      </c>
      <c r="H59" s="26">
        <v>31014.25</v>
      </c>
      <c r="I59" s="22"/>
      <c r="J59" s="27" t="s">
        <v>43</v>
      </c>
    </row>
    <row r="60" spans="1:10" s="2" customFormat="1" ht="15.75">
      <c r="A60" s="59"/>
      <c r="B60" s="20" t="s">
        <v>128</v>
      </c>
      <c r="C60" s="21"/>
      <c r="D60" s="22">
        <v>100000</v>
      </c>
      <c r="E60" s="30">
        <v>43825</v>
      </c>
      <c r="F60" s="24"/>
      <c r="G60" s="25">
        <f>H60/D60</f>
        <v>0</v>
      </c>
      <c r="H60" s="26">
        <v>0</v>
      </c>
      <c r="I60" s="22"/>
      <c r="J60" s="27" t="s">
        <v>23</v>
      </c>
    </row>
    <row r="61" spans="1:10" s="54" customFormat="1" ht="15.75">
      <c r="A61" s="57"/>
      <c r="B61" s="20" t="s">
        <v>79</v>
      </c>
      <c r="C61" s="21"/>
      <c r="D61" s="22">
        <f>2075800.83-1963644.78</f>
        <v>112156.05000000005</v>
      </c>
      <c r="E61" s="30" t="s">
        <v>49</v>
      </c>
      <c r="F61" s="24"/>
      <c r="G61" s="25">
        <f t="shared" ref="G61:G97" si="2">H61/D61</f>
        <v>0</v>
      </c>
      <c r="H61" s="26">
        <v>0</v>
      </c>
      <c r="I61" s="22"/>
      <c r="J61" s="27" t="s">
        <v>25</v>
      </c>
    </row>
    <row r="62" spans="1:10" s="54" customFormat="1" ht="15.75">
      <c r="A62" s="59"/>
      <c r="B62" s="20" t="s">
        <v>80</v>
      </c>
      <c r="C62" s="21"/>
      <c r="D62" s="22">
        <v>5314500</v>
      </c>
      <c r="E62" s="23">
        <v>43466</v>
      </c>
      <c r="F62" s="24"/>
      <c r="G62" s="25">
        <f t="shared" si="2"/>
        <v>1</v>
      </c>
      <c r="H62" s="26">
        <v>5314500</v>
      </c>
      <c r="I62" s="22"/>
      <c r="J62" s="27" t="s">
        <v>43</v>
      </c>
    </row>
    <row r="63" spans="1:10" s="54" customFormat="1" ht="15.75">
      <c r="A63" s="57"/>
      <c r="B63" s="20" t="s">
        <v>81</v>
      </c>
      <c r="C63" s="21"/>
      <c r="D63" s="22">
        <v>16151.57</v>
      </c>
      <c r="E63" s="23">
        <v>43466</v>
      </c>
      <c r="F63" s="24"/>
      <c r="G63" s="25">
        <f>H63/D63</f>
        <v>0</v>
      </c>
      <c r="H63" s="26">
        <v>0</v>
      </c>
      <c r="I63" s="22"/>
      <c r="J63" s="27" t="s">
        <v>25</v>
      </c>
    </row>
    <row r="64" spans="1:10" s="54" customFormat="1" ht="15.75">
      <c r="A64" s="57"/>
      <c r="B64" s="45" t="s">
        <v>82</v>
      </c>
      <c r="C64" s="21"/>
      <c r="D64" s="22">
        <v>182916</v>
      </c>
      <c r="E64" s="30" t="s">
        <v>49</v>
      </c>
      <c r="F64" s="24"/>
      <c r="G64" s="25">
        <f t="shared" si="2"/>
        <v>0</v>
      </c>
      <c r="H64" s="26">
        <v>0</v>
      </c>
      <c r="I64" s="56"/>
      <c r="J64" s="27" t="s">
        <v>25</v>
      </c>
    </row>
    <row r="65" spans="1:10" s="54" customFormat="1" ht="15.75">
      <c r="A65" s="57"/>
      <c r="B65" s="46" t="s">
        <v>83</v>
      </c>
      <c r="C65" s="33"/>
      <c r="D65" s="22">
        <v>169955.5</v>
      </c>
      <c r="E65" s="23" t="s">
        <v>49</v>
      </c>
      <c r="F65" s="24"/>
      <c r="G65" s="25">
        <f t="shared" si="2"/>
        <v>0</v>
      </c>
      <c r="H65" s="26">
        <v>0</v>
      </c>
      <c r="I65" s="22"/>
      <c r="J65" s="32" t="s">
        <v>25</v>
      </c>
    </row>
    <row r="66" spans="1:10" s="54" customFormat="1" ht="15.75">
      <c r="A66" s="57"/>
      <c r="B66" s="45" t="s">
        <v>84</v>
      </c>
      <c r="C66" s="21"/>
      <c r="D66" s="22">
        <v>329000</v>
      </c>
      <c r="E66" s="23" t="s">
        <v>49</v>
      </c>
      <c r="F66" s="24"/>
      <c r="G66" s="25">
        <f t="shared" si="2"/>
        <v>0</v>
      </c>
      <c r="H66" s="26">
        <v>0</v>
      </c>
      <c r="I66" s="22"/>
      <c r="J66" s="27" t="s">
        <v>25</v>
      </c>
    </row>
    <row r="67" spans="1:10" s="54" customFormat="1" ht="15.75">
      <c r="A67" s="57"/>
      <c r="B67" s="45" t="s">
        <v>85</v>
      </c>
      <c r="C67" s="21"/>
      <c r="D67" s="22">
        <v>37287.5</v>
      </c>
      <c r="E67" s="23" t="s">
        <v>49</v>
      </c>
      <c r="F67" s="24"/>
      <c r="G67" s="25">
        <f t="shared" si="2"/>
        <v>0.38779751927589673</v>
      </c>
      <c r="H67" s="26">
        <v>14460</v>
      </c>
      <c r="I67" s="22"/>
      <c r="J67" s="27" t="s">
        <v>25</v>
      </c>
    </row>
    <row r="68" spans="1:10" s="54" customFormat="1" ht="15.75">
      <c r="A68" s="57"/>
      <c r="B68" s="20" t="s">
        <v>86</v>
      </c>
      <c r="C68" s="21"/>
      <c r="D68" s="22">
        <v>463806</v>
      </c>
      <c r="E68" s="23" t="s">
        <v>49</v>
      </c>
      <c r="F68" s="24"/>
      <c r="G68" s="25">
        <f t="shared" si="2"/>
        <v>0.25853481843701892</v>
      </c>
      <c r="H68" s="26">
        <v>119910</v>
      </c>
      <c r="I68" s="22"/>
      <c r="J68" s="27" t="s">
        <v>25</v>
      </c>
    </row>
    <row r="69" spans="1:10" s="54" customFormat="1" ht="15.75">
      <c r="A69" s="59"/>
      <c r="B69" s="20" t="s">
        <v>87</v>
      </c>
      <c r="C69" s="21"/>
      <c r="D69" s="22">
        <v>89300</v>
      </c>
      <c r="E69" s="30">
        <v>43524</v>
      </c>
      <c r="F69" s="24"/>
      <c r="G69" s="25">
        <f t="shared" si="2"/>
        <v>0.3717805151175812</v>
      </c>
      <c r="H69" s="26">
        <v>33200</v>
      </c>
      <c r="I69" s="22"/>
      <c r="J69" s="27" t="s">
        <v>25</v>
      </c>
    </row>
    <row r="70" spans="1:10" s="2" customFormat="1" ht="15.75">
      <c r="A70" s="59"/>
      <c r="B70" s="20" t="s">
        <v>88</v>
      </c>
      <c r="C70" s="33"/>
      <c r="D70" s="26">
        <v>265792.3</v>
      </c>
      <c r="E70" s="47" t="s">
        <v>49</v>
      </c>
      <c r="F70" s="48"/>
      <c r="G70" s="25">
        <f t="shared" si="2"/>
        <v>1</v>
      </c>
      <c r="H70" s="26">
        <v>265792.3</v>
      </c>
      <c r="I70" s="22"/>
      <c r="J70" s="32" t="s">
        <v>43</v>
      </c>
    </row>
    <row r="71" spans="1:10" s="54" customFormat="1" ht="15.75">
      <c r="A71" s="57"/>
      <c r="B71" s="20" t="s">
        <v>89</v>
      </c>
      <c r="C71" s="33"/>
      <c r="D71" s="26">
        <v>1093490.3</v>
      </c>
      <c r="E71" s="47" t="s">
        <v>49</v>
      </c>
      <c r="F71" s="48"/>
      <c r="G71" s="25">
        <f>H71/D71</f>
        <v>0</v>
      </c>
      <c r="H71" s="26">
        <v>0</v>
      </c>
      <c r="I71" s="22"/>
      <c r="J71" s="27" t="s">
        <v>23</v>
      </c>
    </row>
    <row r="72" spans="1:10" s="54" customFormat="1" ht="15.75">
      <c r="A72" s="59"/>
      <c r="B72" s="20" t="s">
        <v>90</v>
      </c>
      <c r="C72" s="21"/>
      <c r="D72" s="22">
        <v>424340.47</v>
      </c>
      <c r="E72" s="23">
        <v>43466</v>
      </c>
      <c r="F72" s="24"/>
      <c r="G72" s="25">
        <f t="shared" si="2"/>
        <v>0.74811290094484739</v>
      </c>
      <c r="H72" s="26">
        <f>424340.47-106885.89</f>
        <v>317454.57999999996</v>
      </c>
      <c r="I72" s="22"/>
      <c r="J72" s="27" t="s">
        <v>25</v>
      </c>
    </row>
    <row r="73" spans="1:10" s="2" customFormat="1" ht="24">
      <c r="A73" s="59"/>
      <c r="B73" s="20" t="s">
        <v>91</v>
      </c>
      <c r="C73" s="33"/>
      <c r="D73" s="22">
        <v>227816</v>
      </c>
      <c r="E73" s="23" t="s">
        <v>49</v>
      </c>
      <c r="F73" s="24"/>
      <c r="G73" s="25">
        <f t="shared" si="2"/>
        <v>0.19708887874424974</v>
      </c>
      <c r="H73" s="26">
        <v>44900</v>
      </c>
      <c r="I73" s="22"/>
      <c r="J73" s="32" t="s">
        <v>25</v>
      </c>
    </row>
    <row r="74" spans="1:10" s="54" customFormat="1" ht="24">
      <c r="A74" s="57"/>
      <c r="B74" s="20" t="s">
        <v>92</v>
      </c>
      <c r="C74" s="21"/>
      <c r="D74" s="22">
        <v>45004.5</v>
      </c>
      <c r="E74" s="30" t="s">
        <v>39</v>
      </c>
      <c r="F74" s="24"/>
      <c r="G74" s="25">
        <f t="shared" si="2"/>
        <v>0</v>
      </c>
      <c r="H74" s="26">
        <f>D74-45004.5</f>
        <v>0</v>
      </c>
      <c r="I74" s="22"/>
      <c r="J74" s="27" t="s">
        <v>25</v>
      </c>
    </row>
    <row r="75" spans="1:10" s="2" customFormat="1" ht="15.75">
      <c r="A75" s="59"/>
      <c r="B75" s="20" t="s">
        <v>93</v>
      </c>
      <c r="C75" s="21"/>
      <c r="D75" s="29">
        <v>1445912.73</v>
      </c>
      <c r="E75" s="34" t="s">
        <v>122</v>
      </c>
      <c r="F75" s="35"/>
      <c r="G75" s="25">
        <v>0</v>
      </c>
      <c r="H75" s="26">
        <v>1185880</v>
      </c>
      <c r="I75" s="22"/>
      <c r="J75" s="27" t="s">
        <v>25</v>
      </c>
    </row>
    <row r="76" spans="1:10" s="54" customFormat="1" ht="15.75">
      <c r="A76" s="57"/>
      <c r="B76" s="20" t="s">
        <v>133</v>
      </c>
      <c r="C76" s="21" t="s">
        <v>94</v>
      </c>
      <c r="D76" s="22">
        <v>200000</v>
      </c>
      <c r="E76" s="23">
        <v>43327</v>
      </c>
      <c r="F76" s="24"/>
      <c r="G76" s="25">
        <f>H76/D76</f>
        <v>0</v>
      </c>
      <c r="H76" s="26">
        <v>0</v>
      </c>
      <c r="I76" s="22"/>
      <c r="J76" s="27" t="s">
        <v>23</v>
      </c>
    </row>
    <row r="77" spans="1:10" s="54" customFormat="1" ht="15.75">
      <c r="A77" s="57"/>
      <c r="B77" s="20" t="s">
        <v>95</v>
      </c>
      <c r="C77" s="21" t="s">
        <v>96</v>
      </c>
      <c r="D77" s="29">
        <v>1000000</v>
      </c>
      <c r="E77" s="49"/>
      <c r="F77" s="35"/>
      <c r="G77" s="25">
        <f t="shared" si="2"/>
        <v>0.59503455000000005</v>
      </c>
      <c r="H77" s="26">
        <f>1000000-404965.45</f>
        <v>595034.55000000005</v>
      </c>
      <c r="I77" s="22"/>
      <c r="J77" s="27" t="s">
        <v>25</v>
      </c>
    </row>
    <row r="78" spans="1:10" s="54" customFormat="1" ht="15.75">
      <c r="A78" s="57"/>
      <c r="B78" s="20" t="s">
        <v>97</v>
      </c>
      <c r="C78" s="21"/>
      <c r="D78" s="22">
        <v>5187174.08</v>
      </c>
      <c r="E78" s="23">
        <v>43466</v>
      </c>
      <c r="F78" s="24"/>
      <c r="G78" s="25">
        <f t="shared" si="2"/>
        <v>2.5001671044747355E-2</v>
      </c>
      <c r="H78" s="26">
        <v>129688.02</v>
      </c>
      <c r="I78" s="22"/>
      <c r="J78" s="27" t="s">
        <v>25</v>
      </c>
    </row>
    <row r="79" spans="1:10" s="2" customFormat="1" ht="24.75">
      <c r="A79" s="59"/>
      <c r="B79" s="20" t="s">
        <v>98</v>
      </c>
      <c r="C79" s="44"/>
      <c r="D79" s="22">
        <v>2932595.26</v>
      </c>
      <c r="E79" s="23">
        <v>43466</v>
      </c>
      <c r="F79" s="24"/>
      <c r="G79" s="25">
        <f t="shared" si="2"/>
        <v>3.7288824506931793E-2</v>
      </c>
      <c r="H79" s="26">
        <v>109353.03</v>
      </c>
      <c r="I79" s="22"/>
      <c r="J79" s="38" t="s">
        <v>25</v>
      </c>
    </row>
    <row r="80" spans="1:10" s="54" customFormat="1" ht="15.75">
      <c r="A80" s="57"/>
      <c r="B80" s="20" t="s">
        <v>99</v>
      </c>
      <c r="C80" s="21"/>
      <c r="D80" s="22">
        <v>843501.04</v>
      </c>
      <c r="E80" s="23">
        <v>43466</v>
      </c>
      <c r="F80" s="24"/>
      <c r="G80" s="25">
        <f t="shared" si="2"/>
        <v>1.0906921940487471E-2</v>
      </c>
      <c r="H80" s="26">
        <v>9200</v>
      </c>
      <c r="I80" s="22"/>
      <c r="J80" s="27" t="s">
        <v>25</v>
      </c>
    </row>
    <row r="81" spans="1:10" s="2" customFormat="1" ht="15.75">
      <c r="A81" s="59"/>
      <c r="B81" s="20" t="s">
        <v>100</v>
      </c>
      <c r="C81" s="21"/>
      <c r="D81" s="50">
        <v>3319235.1100000003</v>
      </c>
      <c r="E81" s="47">
        <v>43466</v>
      </c>
      <c r="F81" s="48"/>
      <c r="G81" s="25">
        <f t="shared" si="2"/>
        <v>0.11026906436886898</v>
      </c>
      <c r="H81" s="26">
        <v>366008.94999999995</v>
      </c>
      <c r="I81" s="22"/>
      <c r="J81" s="27" t="s">
        <v>25</v>
      </c>
    </row>
    <row r="82" spans="1:10" s="54" customFormat="1" ht="24">
      <c r="A82" s="59"/>
      <c r="B82" s="20" t="s">
        <v>101</v>
      </c>
      <c r="C82" s="21"/>
      <c r="D82" s="50">
        <v>869650</v>
      </c>
      <c r="E82" s="47">
        <v>43466</v>
      </c>
      <c r="F82" s="48"/>
      <c r="G82" s="25">
        <f t="shared" si="2"/>
        <v>0.7746679698729374</v>
      </c>
      <c r="H82" s="26">
        <v>673690</v>
      </c>
      <c r="I82" s="22"/>
      <c r="J82" s="27" t="s">
        <v>25</v>
      </c>
    </row>
    <row r="83" spans="1:10" s="54" customFormat="1" ht="15.75">
      <c r="A83" s="57"/>
      <c r="B83" s="20" t="s">
        <v>102</v>
      </c>
      <c r="C83" s="21"/>
      <c r="D83" s="29">
        <v>220811.99</v>
      </c>
      <c r="E83" s="49">
        <v>43166</v>
      </c>
      <c r="F83" s="35"/>
      <c r="G83" s="25">
        <f t="shared" si="2"/>
        <v>0</v>
      </c>
      <c r="H83" s="29">
        <v>0</v>
      </c>
      <c r="I83" s="22"/>
      <c r="J83" s="27" t="s">
        <v>25</v>
      </c>
    </row>
    <row r="84" spans="1:10" s="2" customFormat="1" ht="15.75">
      <c r="A84" s="59"/>
      <c r="B84" s="20" t="s">
        <v>103</v>
      </c>
      <c r="C84" s="21" t="s">
        <v>96</v>
      </c>
      <c r="D84" s="29">
        <v>15746517</v>
      </c>
      <c r="E84" s="49">
        <v>43613</v>
      </c>
      <c r="F84" s="35"/>
      <c r="G84" s="25">
        <f t="shared" si="2"/>
        <v>0.83137693243528077</v>
      </c>
      <c r="H84" s="29">
        <v>13091291</v>
      </c>
      <c r="I84" s="22"/>
      <c r="J84" s="27" t="s">
        <v>25</v>
      </c>
    </row>
    <row r="85" spans="1:10" s="54" customFormat="1" ht="15.75">
      <c r="A85" s="59"/>
      <c r="B85" s="20" t="s">
        <v>104</v>
      </c>
      <c r="C85" s="21"/>
      <c r="D85" s="29">
        <v>13771832.170000007</v>
      </c>
      <c r="E85" s="49">
        <v>43613</v>
      </c>
      <c r="F85" s="35"/>
      <c r="G85" s="25">
        <f>H85/D85</f>
        <v>0.65915877335295725</v>
      </c>
      <c r="H85" s="29">
        <v>9077824</v>
      </c>
      <c r="I85" s="22"/>
      <c r="J85" s="27" t="s">
        <v>25</v>
      </c>
    </row>
    <row r="86" spans="1:10" s="54" customFormat="1" ht="15.75">
      <c r="A86" s="57"/>
      <c r="B86" s="20" t="s">
        <v>105</v>
      </c>
      <c r="C86" s="21"/>
      <c r="D86" s="29">
        <v>13771832.17</v>
      </c>
      <c r="E86" s="49">
        <v>43646</v>
      </c>
      <c r="F86" s="35"/>
      <c r="G86" s="25">
        <f>H86/D86</f>
        <v>0.65915877335295758</v>
      </c>
      <c r="H86" s="29">
        <v>9077824</v>
      </c>
      <c r="I86" s="22"/>
      <c r="J86" s="27" t="s">
        <v>25</v>
      </c>
    </row>
    <row r="87" spans="1:10" s="55" customFormat="1" ht="15.75">
      <c r="A87" s="70"/>
      <c r="B87" s="20" t="s">
        <v>106</v>
      </c>
      <c r="C87" s="33" t="s">
        <v>96</v>
      </c>
      <c r="D87" s="50">
        <v>600268.7100000002</v>
      </c>
      <c r="E87" s="47">
        <v>43646</v>
      </c>
      <c r="F87" s="48"/>
      <c r="G87" s="25">
        <f>H87/D87</f>
        <v>0.15529711685288405</v>
      </c>
      <c r="H87" s="50">
        <v>93220</v>
      </c>
      <c r="I87" s="22"/>
      <c r="J87" s="32" t="s">
        <v>25</v>
      </c>
    </row>
    <row r="88" spans="1:10" s="54" customFormat="1" ht="15.75">
      <c r="A88" s="57"/>
      <c r="B88" s="20" t="s">
        <v>107</v>
      </c>
      <c r="C88" s="21" t="s">
        <v>96</v>
      </c>
      <c r="D88" s="22">
        <v>2222355.71</v>
      </c>
      <c r="E88" s="30"/>
      <c r="F88" s="24"/>
      <c r="G88" s="25">
        <f t="shared" si="2"/>
        <v>0</v>
      </c>
      <c r="H88" s="26">
        <v>0</v>
      </c>
      <c r="I88" s="22"/>
      <c r="J88" s="27" t="s">
        <v>25</v>
      </c>
    </row>
    <row r="89" spans="1:10" s="54" customFormat="1" ht="15.75">
      <c r="A89" s="57"/>
      <c r="B89" s="20" t="s">
        <v>108</v>
      </c>
      <c r="C89" s="21" t="s">
        <v>96</v>
      </c>
      <c r="D89" s="22">
        <v>10474397.24</v>
      </c>
      <c r="E89" s="30"/>
      <c r="F89" s="24"/>
      <c r="G89" s="25">
        <f t="shared" si="2"/>
        <v>5.3778750900228408E-4</v>
      </c>
      <c r="H89" s="26">
        <v>5633</v>
      </c>
      <c r="I89" s="22"/>
      <c r="J89" s="27" t="s">
        <v>25</v>
      </c>
    </row>
    <row r="90" spans="1:10" s="2" customFormat="1" ht="24">
      <c r="A90" s="59"/>
      <c r="B90" s="20" t="s">
        <v>109</v>
      </c>
      <c r="C90" s="39" t="s">
        <v>110</v>
      </c>
      <c r="D90" s="22">
        <v>1000000</v>
      </c>
      <c r="E90" s="30">
        <v>43535</v>
      </c>
      <c r="F90" s="24"/>
      <c r="G90" s="25">
        <f t="shared" si="2"/>
        <v>0.93346855000000006</v>
      </c>
      <c r="H90" s="26">
        <v>933468.55</v>
      </c>
      <c r="I90" s="22"/>
      <c r="J90" s="27" t="s">
        <v>43</v>
      </c>
    </row>
    <row r="91" spans="1:10" s="2" customFormat="1" ht="24">
      <c r="A91" s="59"/>
      <c r="B91" s="20" t="s">
        <v>111</v>
      </c>
      <c r="C91" s="33" t="s">
        <v>112</v>
      </c>
      <c r="D91" s="22">
        <v>3000000</v>
      </c>
      <c r="E91" s="30">
        <v>43535</v>
      </c>
      <c r="F91" s="24"/>
      <c r="G91" s="25">
        <f t="shared" si="2"/>
        <v>0.99331528333333341</v>
      </c>
      <c r="H91" s="26">
        <v>2979945.85</v>
      </c>
      <c r="I91" s="22"/>
      <c r="J91" s="27" t="s">
        <v>43</v>
      </c>
    </row>
    <row r="92" spans="1:10" s="54" customFormat="1" ht="29.25" customHeight="1">
      <c r="A92" s="57"/>
      <c r="B92" s="20" t="s">
        <v>113</v>
      </c>
      <c r="C92" s="39" t="s">
        <v>114</v>
      </c>
      <c r="D92" s="22">
        <v>5000000</v>
      </c>
      <c r="E92" s="30">
        <v>43535</v>
      </c>
      <c r="F92" s="24"/>
      <c r="G92" s="25">
        <f t="shared" si="2"/>
        <v>0</v>
      </c>
      <c r="H92" s="26">
        <v>0</v>
      </c>
      <c r="I92" s="22"/>
      <c r="J92" s="27" t="s">
        <v>23</v>
      </c>
    </row>
    <row r="93" spans="1:10" s="2" customFormat="1" ht="15.75">
      <c r="A93" s="59"/>
      <c r="B93" s="20" t="s">
        <v>115</v>
      </c>
      <c r="C93" s="21"/>
      <c r="D93" s="22">
        <v>125000</v>
      </c>
      <c r="E93" s="23">
        <v>43160</v>
      </c>
      <c r="F93" s="24"/>
      <c r="G93" s="25">
        <f t="shared" si="2"/>
        <v>0.91559999999999997</v>
      </c>
      <c r="H93" s="26">
        <v>114450</v>
      </c>
      <c r="I93" s="22"/>
      <c r="J93" s="27" t="s">
        <v>25</v>
      </c>
    </row>
    <row r="94" spans="1:10" s="2" customFormat="1" ht="15.75">
      <c r="A94" s="59"/>
      <c r="B94" s="20" t="s">
        <v>121</v>
      </c>
      <c r="C94" s="21"/>
      <c r="D94" s="22">
        <v>198000</v>
      </c>
      <c r="E94" s="23">
        <v>43753</v>
      </c>
      <c r="F94" s="24"/>
      <c r="G94" s="25">
        <f>H94/D94</f>
        <v>0.91161616161616166</v>
      </c>
      <c r="H94" s="26">
        <v>180500</v>
      </c>
      <c r="I94" s="22"/>
      <c r="J94" s="27" t="s">
        <v>25</v>
      </c>
    </row>
    <row r="95" spans="1:10" s="54" customFormat="1" ht="15.75">
      <c r="A95" s="59"/>
      <c r="B95" s="20" t="s">
        <v>116</v>
      </c>
      <c r="C95" s="21"/>
      <c r="D95" s="22">
        <f>1584410.24</f>
        <v>1584410.24</v>
      </c>
      <c r="E95" s="23">
        <v>43466</v>
      </c>
      <c r="F95" s="24"/>
      <c r="G95" s="25">
        <f t="shared" si="2"/>
        <v>0.67144241632773083</v>
      </c>
      <c r="H95" s="26">
        <v>1063840.24</v>
      </c>
      <c r="I95" s="22"/>
      <c r="J95" s="27" t="s">
        <v>25</v>
      </c>
    </row>
    <row r="96" spans="1:10" s="54" customFormat="1" ht="24">
      <c r="A96" s="57"/>
      <c r="B96" s="20" t="s">
        <v>117</v>
      </c>
      <c r="C96" s="21"/>
      <c r="D96" s="22">
        <v>24390</v>
      </c>
      <c r="E96" s="23" t="s">
        <v>29</v>
      </c>
      <c r="F96" s="24"/>
      <c r="G96" s="25">
        <f t="shared" si="2"/>
        <v>0</v>
      </c>
      <c r="H96" s="26">
        <v>0</v>
      </c>
      <c r="I96" s="22"/>
      <c r="J96" s="27" t="s">
        <v>25</v>
      </c>
    </row>
    <row r="97" spans="1:10" s="54" customFormat="1" ht="15.75">
      <c r="A97" s="57"/>
      <c r="B97" s="20" t="s">
        <v>118</v>
      </c>
      <c r="C97" s="21"/>
      <c r="D97" s="22">
        <v>804651.5</v>
      </c>
      <c r="E97" s="23">
        <v>43466</v>
      </c>
      <c r="F97" s="24"/>
      <c r="G97" s="25">
        <f t="shared" si="2"/>
        <v>0.2776046524489173</v>
      </c>
      <c r="H97" s="26">
        <v>223375</v>
      </c>
      <c r="I97" s="22"/>
      <c r="J97" s="27" t="s">
        <v>25</v>
      </c>
    </row>
    <row r="98" spans="1:10" s="19" customFormat="1" ht="15.75" thickBot="1">
      <c r="A98" s="57"/>
      <c r="B98" s="51" t="s">
        <v>119</v>
      </c>
      <c r="C98" s="51"/>
      <c r="D98" s="52">
        <f>SUM(D10:D97)</f>
        <v>145914827.70999998</v>
      </c>
      <c r="E98" s="53"/>
      <c r="F98" s="52"/>
      <c r="G98" s="52"/>
      <c r="H98" s="52">
        <f>SUM(H10:H97)</f>
        <v>66351874.799999997</v>
      </c>
      <c r="I98" s="52">
        <f>SUM(I10:I97)</f>
        <v>0</v>
      </c>
      <c r="J98" s="52"/>
    </row>
    <row r="99" spans="1:10" ht="15.75" thickTop="1">
      <c r="B99" s="57"/>
      <c r="C99" s="57"/>
      <c r="D99" s="57"/>
      <c r="E99" s="61"/>
      <c r="F99" s="57"/>
      <c r="G99" s="57"/>
      <c r="H99" s="57"/>
      <c r="I99" s="57"/>
      <c r="J99" s="57"/>
    </row>
    <row r="100" spans="1:10">
      <c r="B100" s="112" t="s">
        <v>12</v>
      </c>
      <c r="C100" s="112"/>
      <c r="D100" s="112"/>
      <c r="E100" s="112"/>
      <c r="F100" s="112"/>
      <c r="G100" s="112"/>
      <c r="H100" s="112"/>
      <c r="I100" s="112"/>
      <c r="J100" s="112"/>
    </row>
    <row r="101" spans="1:10">
      <c r="B101" s="57"/>
      <c r="C101" s="57"/>
      <c r="D101" s="57"/>
      <c r="E101" s="61"/>
      <c r="F101" s="57"/>
      <c r="G101" s="57"/>
      <c r="H101" s="57"/>
      <c r="I101" s="57"/>
      <c r="J101" s="57"/>
    </row>
    <row r="102" spans="1:10">
      <c r="B102" s="57"/>
      <c r="C102" s="57"/>
      <c r="D102" s="57"/>
      <c r="E102" s="61"/>
      <c r="G102" s="57"/>
      <c r="H102" s="57"/>
      <c r="I102" s="57"/>
      <c r="J102" s="57"/>
    </row>
    <row r="103" spans="1:10" s="13" customFormat="1">
      <c r="A103" s="71"/>
      <c r="B103" s="72" t="s">
        <v>16</v>
      </c>
      <c r="C103" s="80"/>
      <c r="D103" s="80" t="s">
        <v>17</v>
      </c>
      <c r="E103" s="80"/>
      <c r="F103" s="73"/>
      <c r="H103" s="80"/>
      <c r="I103" s="80"/>
      <c r="J103" s="71"/>
    </row>
    <row r="104" spans="1:10">
      <c r="B104" s="74" t="s">
        <v>15</v>
      </c>
      <c r="C104" s="81"/>
      <c r="D104" s="81" t="s">
        <v>13</v>
      </c>
      <c r="E104" s="82"/>
      <c r="F104" s="75"/>
      <c r="H104" s="82"/>
      <c r="I104" s="82"/>
      <c r="J104" s="57"/>
    </row>
    <row r="105" spans="1:10">
      <c r="B105" s="57"/>
      <c r="C105" s="57"/>
      <c r="D105" s="57"/>
      <c r="E105" s="61"/>
      <c r="F105" s="57"/>
      <c r="G105" s="57"/>
      <c r="H105" s="57"/>
      <c r="I105" s="57"/>
      <c r="J105" s="57"/>
    </row>
    <row r="106" spans="1:10">
      <c r="B106" s="57"/>
      <c r="C106" s="57"/>
      <c r="D106" s="57"/>
      <c r="E106" s="61"/>
      <c r="F106" s="57"/>
      <c r="G106" s="57"/>
      <c r="H106" s="57"/>
      <c r="I106" s="57"/>
      <c r="J106" s="57"/>
    </row>
    <row r="107" spans="1:10">
      <c r="B107" s="57"/>
      <c r="C107" s="57"/>
      <c r="D107" s="57"/>
      <c r="E107" s="61"/>
      <c r="F107" s="57"/>
      <c r="G107" s="57"/>
      <c r="H107" s="57"/>
      <c r="I107" s="57"/>
      <c r="J107" s="57"/>
    </row>
    <row r="108" spans="1:10">
      <c r="B108" s="57"/>
      <c r="C108" s="57"/>
      <c r="D108" s="57"/>
      <c r="E108" s="61"/>
      <c r="F108" s="57"/>
      <c r="G108" s="57"/>
      <c r="H108" s="76"/>
      <c r="I108" s="76"/>
      <c r="J108" s="57"/>
    </row>
    <row r="109" spans="1:10" s="11" customFormat="1" ht="16.5">
      <c r="A109" s="76"/>
      <c r="B109" s="77"/>
      <c r="C109" s="77"/>
      <c r="D109" s="77"/>
      <c r="E109" s="78"/>
      <c r="F109" s="76"/>
      <c r="G109" s="113"/>
      <c r="H109" s="113"/>
      <c r="I109" s="113"/>
      <c r="J109" s="76"/>
    </row>
    <row r="110" spans="1:10" ht="16.5">
      <c r="B110" s="110"/>
      <c r="C110" s="110"/>
      <c r="D110" s="110"/>
      <c r="E110" s="61"/>
      <c r="F110" s="57"/>
      <c r="G110" s="111"/>
      <c r="H110" s="111"/>
      <c r="I110" s="111"/>
      <c r="J110" s="57"/>
    </row>
  </sheetData>
  <sheetProtection sheet="1" objects="1" scenarios="1"/>
  <mergeCells count="14">
    <mergeCell ref="B110:D110"/>
    <mergeCell ref="G110:I110"/>
    <mergeCell ref="B100:J100"/>
    <mergeCell ref="G109:I109"/>
    <mergeCell ref="B3:J3"/>
    <mergeCell ref="B4:J4"/>
    <mergeCell ref="B8:B9"/>
    <mergeCell ref="C8:C9"/>
    <mergeCell ref="D8:D9"/>
    <mergeCell ref="E8:E9"/>
    <mergeCell ref="F8:F9"/>
    <mergeCell ref="G8:H8"/>
    <mergeCell ref="I8:I9"/>
    <mergeCell ref="J8:J9"/>
  </mergeCells>
  <pageMargins left="0.25" right="0" top="0.74803149606299202" bottom="0.5" header="0.31496062992126" footer="0.3"/>
  <pageSetup paperSize="1000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99"/>
  <sheetViews>
    <sheetView view="pageBreakPreview" topLeftCell="B1" zoomScale="110" zoomScaleNormal="100" zoomScaleSheetLayoutView="110" workbookViewId="0">
      <selection activeCell="B4" sqref="B4:J4"/>
    </sheetView>
  </sheetViews>
  <sheetFormatPr defaultRowHeight="15"/>
  <cols>
    <col min="1" max="1" width="0" style="57" hidden="1" customWidth="1"/>
    <col min="2" max="2" width="62.28515625" style="62" customWidth="1"/>
    <col min="3" max="3" width="17.5703125" style="62" customWidth="1"/>
    <col min="4" max="4" width="16.140625" style="62" customWidth="1"/>
    <col min="5" max="5" width="10" style="79" customWidth="1"/>
    <col min="6" max="6" width="10.5703125" style="62" customWidth="1"/>
    <col min="7" max="7" width="4.7109375" style="62" customWidth="1"/>
    <col min="8" max="8" width="14.5703125" style="62" customWidth="1"/>
    <col min="9" max="9" width="7.42578125" style="62" customWidth="1"/>
    <col min="10" max="10" width="18.140625" style="62" customWidth="1"/>
  </cols>
  <sheetData>
    <row r="1" spans="1:10" s="2" customFormat="1" ht="15.75">
      <c r="A1" s="57"/>
      <c r="B1" s="58" t="s">
        <v>0</v>
      </c>
      <c r="C1" s="59"/>
      <c r="D1" s="59"/>
      <c r="E1" s="60"/>
      <c r="F1" s="59"/>
      <c r="G1" s="59"/>
      <c r="H1" s="59"/>
      <c r="I1" s="59"/>
      <c r="J1" s="59"/>
    </row>
    <row r="2" spans="1:10" s="2" customFormat="1" ht="15.75">
      <c r="A2" s="57"/>
      <c r="B2" s="59"/>
      <c r="C2" s="59"/>
      <c r="D2" s="59"/>
      <c r="E2" s="60"/>
      <c r="F2" s="59"/>
      <c r="G2" s="59"/>
      <c r="H2" s="59"/>
      <c r="I2" s="59"/>
      <c r="J2" s="59"/>
    </row>
    <row r="3" spans="1:10" s="2" customFormat="1" ht="15.75">
      <c r="A3" s="57"/>
      <c r="B3" s="114" t="s">
        <v>1</v>
      </c>
      <c r="C3" s="114"/>
      <c r="D3" s="114"/>
      <c r="E3" s="114"/>
      <c r="F3" s="114"/>
      <c r="G3" s="114"/>
      <c r="H3" s="114"/>
      <c r="I3" s="114"/>
      <c r="J3" s="114"/>
    </row>
    <row r="4" spans="1:10" s="2" customFormat="1" ht="15.75">
      <c r="A4" s="57"/>
      <c r="B4" s="114" t="s">
        <v>134</v>
      </c>
      <c r="C4" s="114"/>
      <c r="D4" s="114"/>
      <c r="E4" s="114"/>
      <c r="F4" s="114"/>
      <c r="G4" s="114"/>
      <c r="H4" s="114"/>
      <c r="I4" s="114"/>
      <c r="J4" s="114"/>
    </row>
    <row r="5" spans="1:10" s="2" customFormat="1" ht="15.75">
      <c r="A5" s="57"/>
      <c r="B5" s="57"/>
      <c r="C5" s="57"/>
      <c r="D5" s="57"/>
      <c r="E5" s="61"/>
      <c r="F5" s="57"/>
      <c r="G5" s="57"/>
      <c r="H5" s="57"/>
      <c r="I5" s="57"/>
      <c r="J5" s="57"/>
    </row>
    <row r="6" spans="1:10" s="2" customFormat="1" ht="15.75">
      <c r="A6" s="57"/>
      <c r="B6" s="62" t="s">
        <v>20</v>
      </c>
      <c r="C6" s="57"/>
      <c r="D6" s="63"/>
      <c r="E6" s="64"/>
      <c r="F6" s="57"/>
      <c r="G6" s="57"/>
      <c r="H6" s="57"/>
      <c r="I6" s="57"/>
      <c r="J6" s="57"/>
    </row>
    <row r="7" spans="1:10" s="2" customFormat="1" ht="15.75">
      <c r="A7" s="59"/>
      <c r="B7" s="57"/>
      <c r="C7" s="57"/>
      <c r="D7" s="57"/>
      <c r="E7" s="61"/>
      <c r="F7" s="57"/>
      <c r="G7" s="57"/>
      <c r="H7" s="57"/>
      <c r="I7" s="57"/>
      <c r="J7" s="57"/>
    </row>
    <row r="8" spans="1:10" s="2" customFormat="1" ht="15.75">
      <c r="A8" s="59"/>
      <c r="B8" s="115" t="s">
        <v>2</v>
      </c>
      <c r="C8" s="117" t="s">
        <v>3</v>
      </c>
      <c r="D8" s="119" t="s">
        <v>146</v>
      </c>
      <c r="E8" s="119" t="s">
        <v>21</v>
      </c>
      <c r="F8" s="117" t="s">
        <v>6</v>
      </c>
      <c r="G8" s="120" t="s">
        <v>7</v>
      </c>
      <c r="H8" s="121"/>
      <c r="I8" s="122" t="s">
        <v>8</v>
      </c>
      <c r="J8" s="124" t="s">
        <v>9</v>
      </c>
    </row>
    <row r="9" spans="1:10" s="2" customFormat="1" ht="45.75">
      <c r="A9" s="59"/>
      <c r="B9" s="116"/>
      <c r="C9" s="118"/>
      <c r="D9" s="118"/>
      <c r="E9" s="117"/>
      <c r="F9" s="117"/>
      <c r="G9" s="65" t="s">
        <v>10</v>
      </c>
      <c r="H9" s="83" t="s">
        <v>11</v>
      </c>
      <c r="I9" s="123"/>
      <c r="J9" s="118"/>
    </row>
    <row r="10" spans="1:10" s="54" customFormat="1" ht="15" customHeight="1">
      <c r="A10" s="59"/>
      <c r="B10" s="20" t="s">
        <v>135</v>
      </c>
      <c r="C10" s="21"/>
      <c r="D10" s="22">
        <v>14790848.75</v>
      </c>
      <c r="E10" s="23">
        <v>43831</v>
      </c>
      <c r="F10" s="24"/>
      <c r="G10" s="25">
        <f>+H10/D10</f>
        <v>5.1214106289877376E-3</v>
      </c>
      <c r="H10" s="26">
        <v>75750.009999999995</v>
      </c>
      <c r="I10" s="22"/>
      <c r="J10" s="27" t="s">
        <v>25</v>
      </c>
    </row>
    <row r="11" spans="1:10" s="2" customFormat="1" ht="15.75">
      <c r="A11" s="59"/>
      <c r="B11" s="20" t="s">
        <v>24</v>
      </c>
      <c r="C11" s="21"/>
      <c r="D11" s="22">
        <v>1051935.26</v>
      </c>
      <c r="E11" s="23">
        <v>43466</v>
      </c>
      <c r="F11" s="24"/>
      <c r="G11" s="25">
        <f>+H11/D11</f>
        <v>0.551150837932745</v>
      </c>
      <c r="H11" s="26">
        <f>+D11-472160.26</f>
        <v>579775</v>
      </c>
      <c r="I11" s="22"/>
      <c r="J11" s="27" t="s">
        <v>25</v>
      </c>
    </row>
    <row r="12" spans="1:10" s="2" customFormat="1" ht="15.75">
      <c r="A12" s="57"/>
      <c r="B12" s="28" t="s">
        <v>124</v>
      </c>
      <c r="C12" s="21"/>
      <c r="D12" s="22"/>
      <c r="E12" s="23"/>
      <c r="F12" s="24"/>
      <c r="G12" s="25"/>
      <c r="H12" s="26"/>
      <c r="I12" s="22"/>
      <c r="J12" s="27"/>
    </row>
    <row r="13" spans="1:10" s="2" customFormat="1" ht="15.75">
      <c r="A13" s="59"/>
      <c r="B13" s="20" t="s">
        <v>127</v>
      </c>
      <c r="C13" s="21"/>
      <c r="D13" s="22">
        <v>100000</v>
      </c>
      <c r="E13" s="23">
        <v>43808</v>
      </c>
      <c r="F13" s="24"/>
      <c r="G13" s="25">
        <f>H13/D13</f>
        <v>0</v>
      </c>
      <c r="H13" s="26">
        <v>0</v>
      </c>
      <c r="I13" s="22"/>
      <c r="J13" s="27" t="s">
        <v>23</v>
      </c>
    </row>
    <row r="14" spans="1:10" s="54" customFormat="1" ht="15.75">
      <c r="A14" s="59"/>
      <c r="B14" s="20" t="s">
        <v>33</v>
      </c>
      <c r="C14" s="21"/>
      <c r="D14" s="29">
        <v>200000</v>
      </c>
      <c r="E14" s="23">
        <v>43808</v>
      </c>
      <c r="F14" s="24"/>
      <c r="G14" s="25">
        <f>H14/D14</f>
        <v>0</v>
      </c>
      <c r="H14" s="26">
        <v>0</v>
      </c>
      <c r="I14" s="22"/>
      <c r="J14" s="27" t="s">
        <v>23</v>
      </c>
    </row>
    <row r="15" spans="1:10" s="54" customFormat="1" ht="15.75">
      <c r="A15" s="59"/>
      <c r="B15" s="20" t="s">
        <v>129</v>
      </c>
      <c r="C15" s="21"/>
      <c r="D15" s="29">
        <v>1500000</v>
      </c>
      <c r="E15" s="23">
        <v>43828</v>
      </c>
      <c r="F15" s="24"/>
      <c r="G15" s="25">
        <f>H15/D15</f>
        <v>0</v>
      </c>
      <c r="H15" s="26">
        <v>0</v>
      </c>
      <c r="I15" s="22"/>
      <c r="J15" s="27" t="s">
        <v>23</v>
      </c>
    </row>
    <row r="16" spans="1:10" s="2" customFormat="1" ht="15.75">
      <c r="A16" s="57"/>
      <c r="B16" s="28" t="s">
        <v>26</v>
      </c>
      <c r="C16" s="21"/>
      <c r="D16" s="22"/>
      <c r="E16" s="23"/>
      <c r="F16" s="24"/>
      <c r="G16" s="25"/>
      <c r="H16" s="26"/>
      <c r="I16" s="22"/>
      <c r="J16" s="27"/>
    </row>
    <row r="17" spans="1:10" s="54" customFormat="1" ht="15.75">
      <c r="A17" s="59"/>
      <c r="B17" s="20" t="s">
        <v>33</v>
      </c>
      <c r="C17" s="21"/>
      <c r="D17" s="29">
        <v>200000</v>
      </c>
      <c r="E17" s="23">
        <v>43382</v>
      </c>
      <c r="F17" s="24"/>
      <c r="G17" s="25">
        <f>H17/D17</f>
        <v>0.64834499999999995</v>
      </c>
      <c r="H17" s="26">
        <v>129669</v>
      </c>
      <c r="I17" s="22"/>
      <c r="J17" s="27" t="s">
        <v>25</v>
      </c>
    </row>
    <row r="18" spans="1:10" s="2" customFormat="1" ht="15.75">
      <c r="A18" s="57"/>
      <c r="B18" s="28" t="s">
        <v>37</v>
      </c>
      <c r="C18" s="21"/>
      <c r="D18" s="29"/>
      <c r="E18" s="23"/>
      <c r="F18" s="24"/>
      <c r="G18" s="25"/>
      <c r="H18" s="26"/>
      <c r="I18" s="22"/>
      <c r="J18" s="27"/>
    </row>
    <row r="19" spans="1:10" s="54" customFormat="1" ht="15.75">
      <c r="A19" s="59"/>
      <c r="B19" s="20" t="s">
        <v>27</v>
      </c>
      <c r="C19" s="21"/>
      <c r="D19" s="22">
        <v>200000</v>
      </c>
      <c r="E19" s="23">
        <v>42667</v>
      </c>
      <c r="F19" s="24"/>
      <c r="G19" s="25">
        <f>H19/D19</f>
        <v>0</v>
      </c>
      <c r="H19" s="26">
        <v>0</v>
      </c>
      <c r="I19" s="22"/>
      <c r="J19" s="27" t="s">
        <v>23</v>
      </c>
    </row>
    <row r="20" spans="1:10" s="2" customFormat="1" ht="15.75" hidden="1">
      <c r="A20" s="57"/>
      <c r="B20" s="28" t="s">
        <v>40</v>
      </c>
      <c r="C20" s="21"/>
      <c r="D20" s="29"/>
      <c r="E20" s="23"/>
      <c r="F20" s="24"/>
      <c r="G20" s="25"/>
      <c r="H20" s="26"/>
      <c r="I20" s="22"/>
      <c r="J20" s="27"/>
    </row>
    <row r="21" spans="1:10" s="2" customFormat="1" ht="15.75">
      <c r="A21" s="57"/>
      <c r="B21" s="28" t="s">
        <v>44</v>
      </c>
      <c r="C21" s="21"/>
      <c r="D21" s="22"/>
      <c r="E21" s="23"/>
      <c r="F21" s="24"/>
      <c r="G21" s="25"/>
      <c r="H21" s="26"/>
      <c r="I21" s="22"/>
      <c r="J21" s="27"/>
    </row>
    <row r="22" spans="1:10" s="2" customFormat="1" ht="24">
      <c r="A22" s="57"/>
      <c r="B22" s="20" t="s">
        <v>142</v>
      </c>
      <c r="C22" s="21"/>
      <c r="D22" s="22">
        <v>5000000</v>
      </c>
      <c r="E22" s="23">
        <v>43866</v>
      </c>
      <c r="F22" s="24"/>
      <c r="G22" s="25">
        <f>+H22/D22</f>
        <v>0</v>
      </c>
      <c r="H22" s="26">
        <v>0</v>
      </c>
      <c r="I22" s="22"/>
      <c r="J22" s="27" t="s">
        <v>23</v>
      </c>
    </row>
    <row r="23" spans="1:10" s="2" customFormat="1" ht="15.75">
      <c r="A23" s="57"/>
      <c r="B23" s="28" t="s">
        <v>143</v>
      </c>
      <c r="C23" s="21"/>
      <c r="D23" s="22"/>
      <c r="E23" s="23"/>
      <c r="F23" s="24"/>
      <c r="G23" s="25"/>
      <c r="H23" s="26"/>
      <c r="I23" s="22"/>
      <c r="J23" s="27"/>
    </row>
    <row r="24" spans="1:10" s="2" customFormat="1" ht="15.75">
      <c r="A24" s="57"/>
      <c r="B24" s="85" t="s">
        <v>143</v>
      </c>
      <c r="C24" s="21"/>
      <c r="D24" s="22">
        <v>200000</v>
      </c>
      <c r="E24" s="23">
        <v>43913</v>
      </c>
      <c r="F24" s="24"/>
      <c r="G24" s="25">
        <f>+H24/D24</f>
        <v>0</v>
      </c>
      <c r="H24" s="26">
        <v>0</v>
      </c>
      <c r="I24" s="22"/>
      <c r="J24" s="27" t="s">
        <v>23</v>
      </c>
    </row>
    <row r="25" spans="1:10" s="2" customFormat="1" ht="15.75">
      <c r="A25" s="57"/>
      <c r="B25" s="20"/>
      <c r="C25" s="21"/>
      <c r="D25" s="22"/>
      <c r="E25" s="23"/>
      <c r="F25" s="24"/>
      <c r="G25" s="25"/>
      <c r="H25" s="26"/>
      <c r="I25" s="22"/>
      <c r="J25" s="27"/>
    </row>
    <row r="26" spans="1:10" s="54" customFormat="1" ht="15.75">
      <c r="A26" s="57"/>
      <c r="B26" s="20" t="s">
        <v>46</v>
      </c>
      <c r="C26" s="21"/>
      <c r="D26" s="22">
        <v>18799</v>
      </c>
      <c r="E26" s="30" t="s">
        <v>47</v>
      </c>
      <c r="F26" s="24"/>
      <c r="G26" s="25">
        <f t="shared" ref="G26:G31" si="0">H26/D26</f>
        <v>0</v>
      </c>
      <c r="H26" s="26">
        <v>0</v>
      </c>
      <c r="I26" s="22"/>
      <c r="J26" s="27" t="s">
        <v>25</v>
      </c>
    </row>
    <row r="27" spans="1:10" s="54" customFormat="1" ht="15.75">
      <c r="A27" s="57"/>
      <c r="B27" s="20" t="s">
        <v>48</v>
      </c>
      <c r="C27" s="21"/>
      <c r="D27" s="31">
        <v>117311.8</v>
      </c>
      <c r="E27" s="30" t="s">
        <v>140</v>
      </c>
      <c r="F27" s="24"/>
      <c r="G27" s="25">
        <f t="shared" si="0"/>
        <v>0.11797619676792957</v>
      </c>
      <c r="H27" s="26">
        <v>13840</v>
      </c>
      <c r="I27" s="22"/>
      <c r="J27" s="27" t="s">
        <v>25</v>
      </c>
    </row>
    <row r="28" spans="1:10" s="54" customFormat="1" ht="24">
      <c r="A28" s="57"/>
      <c r="B28" s="20" t="s">
        <v>50</v>
      </c>
      <c r="C28" s="21"/>
      <c r="D28" s="22">
        <v>48875.24</v>
      </c>
      <c r="E28" s="23" t="s">
        <v>29</v>
      </c>
      <c r="F28" s="24"/>
      <c r="G28" s="25">
        <f t="shared" si="0"/>
        <v>0</v>
      </c>
      <c r="H28" s="26">
        <v>0</v>
      </c>
      <c r="I28" s="22"/>
      <c r="J28" s="27" t="s">
        <v>25</v>
      </c>
    </row>
    <row r="29" spans="1:10" s="54" customFormat="1" ht="24">
      <c r="A29" s="57"/>
      <c r="B29" s="20" t="s">
        <v>51</v>
      </c>
      <c r="C29" s="21"/>
      <c r="D29" s="22">
        <v>36000</v>
      </c>
      <c r="E29" s="30" t="s">
        <v>139</v>
      </c>
      <c r="F29" s="24"/>
      <c r="G29" s="25">
        <f t="shared" si="0"/>
        <v>0</v>
      </c>
      <c r="H29" s="26">
        <v>0</v>
      </c>
      <c r="I29" s="22"/>
      <c r="J29" s="27" t="s">
        <v>25</v>
      </c>
    </row>
    <row r="30" spans="1:10" s="54" customFormat="1" ht="24">
      <c r="A30" s="57"/>
      <c r="B30" s="20" t="s">
        <v>52</v>
      </c>
      <c r="C30" s="21"/>
      <c r="D30" s="22">
        <v>155879.49</v>
      </c>
      <c r="E30" s="23" t="s">
        <v>139</v>
      </c>
      <c r="F30" s="24"/>
      <c r="G30" s="25">
        <f t="shared" si="0"/>
        <v>1</v>
      </c>
      <c r="H30" s="22">
        <v>155879.49</v>
      </c>
      <c r="I30" s="22"/>
      <c r="J30" s="27" t="s">
        <v>43</v>
      </c>
    </row>
    <row r="31" spans="1:10" s="54" customFormat="1" ht="24">
      <c r="A31" s="57"/>
      <c r="B31" s="20" t="s">
        <v>53</v>
      </c>
      <c r="C31" s="21"/>
      <c r="D31" s="22">
        <v>1108573.6100000001</v>
      </c>
      <c r="E31" s="30" t="s">
        <v>139</v>
      </c>
      <c r="F31" s="24"/>
      <c r="G31" s="25">
        <f t="shared" si="0"/>
        <v>0.78244691392211652</v>
      </c>
      <c r="H31" s="26">
        <v>867400</v>
      </c>
      <c r="I31" s="22"/>
      <c r="J31" s="27" t="s">
        <v>25</v>
      </c>
    </row>
    <row r="32" spans="1:10" s="54" customFormat="1" ht="24">
      <c r="A32" s="57"/>
      <c r="B32" s="20" t="s">
        <v>57</v>
      </c>
      <c r="C32" s="33"/>
      <c r="D32" s="22">
        <v>3318427.1</v>
      </c>
      <c r="E32" s="23" t="s">
        <v>139</v>
      </c>
      <c r="F32" s="24"/>
      <c r="G32" s="25">
        <f>+H32/D32</f>
        <v>0.15132741954765255</v>
      </c>
      <c r="H32" s="26">
        <v>502169.01</v>
      </c>
      <c r="I32" s="22"/>
      <c r="J32" s="27" t="s">
        <v>25</v>
      </c>
    </row>
    <row r="33" spans="1:10" s="54" customFormat="1" ht="24">
      <c r="A33" s="57"/>
      <c r="B33" s="20" t="s">
        <v>141</v>
      </c>
      <c r="C33" s="33"/>
      <c r="D33" s="22">
        <v>4684933</v>
      </c>
      <c r="E33" s="23">
        <v>43893</v>
      </c>
      <c r="F33" s="24"/>
      <c r="G33" s="25">
        <f>+H33/D33</f>
        <v>0</v>
      </c>
      <c r="H33" s="26">
        <v>0</v>
      </c>
      <c r="I33" s="22"/>
      <c r="J33" s="27" t="s">
        <v>23</v>
      </c>
    </row>
    <row r="34" spans="1:10" s="2" customFormat="1" ht="24.75">
      <c r="A34" s="59"/>
      <c r="B34" s="20" t="s">
        <v>58</v>
      </c>
      <c r="C34" s="21"/>
      <c r="D34" s="22">
        <v>10038</v>
      </c>
      <c r="E34" s="34" t="s">
        <v>29</v>
      </c>
      <c r="F34" s="24"/>
      <c r="G34" s="25">
        <f>H34/D34</f>
        <v>0</v>
      </c>
      <c r="H34" s="26">
        <v>0</v>
      </c>
      <c r="I34" s="22"/>
      <c r="J34" s="27" t="s">
        <v>43</v>
      </c>
    </row>
    <row r="35" spans="1:10" s="2" customFormat="1" ht="24.75">
      <c r="A35" s="59"/>
      <c r="B35" s="20" t="s">
        <v>59</v>
      </c>
      <c r="C35" s="21"/>
      <c r="D35" s="29">
        <v>3343.25</v>
      </c>
      <c r="E35" s="34" t="s">
        <v>29</v>
      </c>
      <c r="F35" s="35"/>
      <c r="G35" s="25">
        <f>H35/D35</f>
        <v>0</v>
      </c>
      <c r="H35" s="26">
        <v>0</v>
      </c>
      <c r="I35" s="22"/>
      <c r="J35" s="27" t="s">
        <v>43</v>
      </c>
    </row>
    <row r="36" spans="1:10" s="54" customFormat="1" ht="24">
      <c r="A36" s="67" t="s">
        <v>131</v>
      </c>
      <c r="B36" s="20" t="s">
        <v>130</v>
      </c>
      <c r="C36" s="21"/>
      <c r="D36" s="29">
        <v>300000</v>
      </c>
      <c r="E36" s="34">
        <v>43719</v>
      </c>
      <c r="F36" s="35"/>
      <c r="G36" s="25">
        <f>H36/D36</f>
        <v>1</v>
      </c>
      <c r="H36" s="26">
        <v>300000</v>
      </c>
      <c r="I36" s="22"/>
      <c r="J36" s="27" t="s">
        <v>43</v>
      </c>
    </row>
    <row r="37" spans="1:10" s="2" customFormat="1" ht="24.75">
      <c r="A37" s="59"/>
      <c r="B37" s="20" t="s">
        <v>60</v>
      </c>
      <c r="C37" s="36" t="s">
        <v>61</v>
      </c>
      <c r="D37" s="22">
        <v>18267.100000000093</v>
      </c>
      <c r="E37" s="30" t="s">
        <v>145</v>
      </c>
      <c r="F37" s="24"/>
      <c r="G37" s="25">
        <v>0.99540094684845837</v>
      </c>
      <c r="H37" s="26"/>
      <c r="I37" s="22"/>
      <c r="J37" s="27" t="s">
        <v>43</v>
      </c>
    </row>
    <row r="38" spans="1:10" s="2" customFormat="1" ht="24.75">
      <c r="A38" s="59"/>
      <c r="B38" s="20" t="s">
        <v>63</v>
      </c>
      <c r="C38" s="36" t="s">
        <v>64</v>
      </c>
      <c r="D38" s="22">
        <v>30036.739999999991</v>
      </c>
      <c r="E38" s="30" t="s">
        <v>140</v>
      </c>
      <c r="F38" s="24"/>
      <c r="G38" s="25">
        <v>0.99540094684845837</v>
      </c>
      <c r="H38" s="26"/>
      <c r="I38" s="22"/>
      <c r="J38" s="27" t="s">
        <v>43</v>
      </c>
    </row>
    <row r="39" spans="1:10" s="2" customFormat="1" ht="24.75">
      <c r="A39" s="59"/>
      <c r="B39" s="20" t="s">
        <v>65</v>
      </c>
      <c r="C39" s="36" t="s">
        <v>66</v>
      </c>
      <c r="D39" s="22">
        <v>3075</v>
      </c>
      <c r="E39" s="30" t="s">
        <v>145</v>
      </c>
      <c r="F39" s="24"/>
      <c r="G39" s="25">
        <v>0.99540094684845837</v>
      </c>
      <c r="H39" s="37"/>
      <c r="I39" s="22"/>
      <c r="J39" s="27" t="s">
        <v>43</v>
      </c>
    </row>
    <row r="40" spans="1:10" s="54" customFormat="1" ht="15.75">
      <c r="A40" s="57" t="s">
        <v>132</v>
      </c>
      <c r="B40" s="20" t="s">
        <v>69</v>
      </c>
      <c r="C40" s="21" t="s">
        <v>70</v>
      </c>
      <c r="D40" s="22">
        <v>9652077</v>
      </c>
      <c r="E40" s="23">
        <v>43642</v>
      </c>
      <c r="F40" s="24"/>
      <c r="G40" s="25">
        <v>0</v>
      </c>
      <c r="H40" s="26">
        <v>8181933.6600000001</v>
      </c>
      <c r="I40" s="22"/>
      <c r="J40" s="27" t="s">
        <v>25</v>
      </c>
    </row>
    <row r="41" spans="1:10" s="2" customFormat="1" ht="15.75">
      <c r="A41" s="59"/>
      <c r="B41" s="20" t="s">
        <v>136</v>
      </c>
      <c r="C41" s="21"/>
      <c r="D41" s="22">
        <v>3500000</v>
      </c>
      <c r="E41" s="23">
        <v>43851</v>
      </c>
      <c r="F41" s="24"/>
      <c r="G41" s="25">
        <v>0</v>
      </c>
      <c r="H41" s="26">
        <v>0</v>
      </c>
      <c r="I41" s="22"/>
      <c r="J41" s="27" t="s">
        <v>23</v>
      </c>
    </row>
    <row r="42" spans="1:10" s="2" customFormat="1" ht="36.75">
      <c r="A42" s="59"/>
      <c r="B42" s="20" t="s">
        <v>67</v>
      </c>
      <c r="C42" s="21"/>
      <c r="D42" s="22">
        <v>3000000</v>
      </c>
      <c r="E42" s="23">
        <v>41705</v>
      </c>
      <c r="F42" s="24"/>
      <c r="G42" s="25">
        <v>0</v>
      </c>
      <c r="H42" s="26">
        <v>0</v>
      </c>
      <c r="I42" s="22"/>
      <c r="J42" s="38" t="s">
        <v>137</v>
      </c>
    </row>
    <row r="43" spans="1:10" s="54" customFormat="1" ht="36">
      <c r="A43" s="68" t="s">
        <v>132</v>
      </c>
      <c r="B43" s="20" t="s">
        <v>69</v>
      </c>
      <c r="C43" s="69" t="s">
        <v>70</v>
      </c>
      <c r="D43" s="22">
        <v>9652077</v>
      </c>
      <c r="E43" s="23">
        <v>43642</v>
      </c>
      <c r="F43" s="24"/>
      <c r="G43" s="25">
        <f>+H43/D43</f>
        <v>0.84768632285051193</v>
      </c>
      <c r="H43" s="26">
        <v>8181933.6600000001</v>
      </c>
      <c r="I43" s="22"/>
      <c r="J43" s="40" t="s">
        <v>25</v>
      </c>
    </row>
    <row r="44" spans="1:10" s="54" customFormat="1" ht="15.75">
      <c r="A44" s="57"/>
      <c r="B44" s="20" t="s">
        <v>125</v>
      </c>
      <c r="C44" s="21" t="s">
        <v>126</v>
      </c>
      <c r="D44" s="22">
        <v>84054.5</v>
      </c>
      <c r="E44" s="30">
        <v>43810</v>
      </c>
      <c r="F44" s="24"/>
      <c r="G44" s="25">
        <f>+H44/D44</f>
        <v>0</v>
      </c>
      <c r="H44" s="26">
        <v>0</v>
      </c>
      <c r="I44" s="22"/>
      <c r="J44" s="27" t="s">
        <v>23</v>
      </c>
    </row>
    <row r="45" spans="1:10" s="2" customFormat="1" ht="24">
      <c r="A45" s="59"/>
      <c r="B45" s="20" t="s">
        <v>71</v>
      </c>
      <c r="C45" s="21"/>
      <c r="D45" s="22">
        <v>682.94000000001688</v>
      </c>
      <c r="E45" s="30" t="s">
        <v>49</v>
      </c>
      <c r="F45" s="24"/>
      <c r="G45" s="25">
        <f>+H45/D45</f>
        <v>0</v>
      </c>
      <c r="H45" s="26">
        <v>0</v>
      </c>
      <c r="I45" s="22"/>
      <c r="J45" s="27" t="s">
        <v>43</v>
      </c>
    </row>
    <row r="46" spans="1:10" s="54" customFormat="1" ht="15.75">
      <c r="A46" s="59"/>
      <c r="B46" s="20" t="s">
        <v>73</v>
      </c>
      <c r="C46" s="33"/>
      <c r="D46" s="22">
        <v>249840</v>
      </c>
      <c r="E46" s="30" t="s">
        <v>138</v>
      </c>
      <c r="F46" s="24"/>
      <c r="G46" s="25">
        <f>+H46/D46</f>
        <v>0.99930583573487031</v>
      </c>
      <c r="H46" s="26">
        <v>249666.57</v>
      </c>
      <c r="I46" s="22"/>
      <c r="J46" s="27" t="s">
        <v>43</v>
      </c>
    </row>
    <row r="47" spans="1:10" s="2" customFormat="1" ht="24">
      <c r="A47" s="59"/>
      <c r="B47" s="20" t="s">
        <v>75</v>
      </c>
      <c r="C47" s="21"/>
      <c r="D47" s="22">
        <v>7650</v>
      </c>
      <c r="E47" s="30" t="s">
        <v>39</v>
      </c>
      <c r="F47" s="24"/>
      <c r="G47" s="25">
        <f>H47/D47</f>
        <v>0</v>
      </c>
      <c r="H47" s="26">
        <v>0</v>
      </c>
      <c r="I47" s="22"/>
      <c r="J47" s="27" t="s">
        <v>43</v>
      </c>
    </row>
    <row r="48" spans="1:10" s="54" customFormat="1" ht="15.75">
      <c r="A48" s="59"/>
      <c r="B48" s="20" t="s">
        <v>144</v>
      </c>
      <c r="C48" s="21"/>
      <c r="D48" s="22">
        <v>400000</v>
      </c>
      <c r="E48" s="30">
        <v>43899</v>
      </c>
      <c r="F48" s="24"/>
      <c r="G48" s="25">
        <f>H48/D48</f>
        <v>0</v>
      </c>
      <c r="H48" s="26">
        <v>0</v>
      </c>
      <c r="I48" s="22"/>
      <c r="J48" s="27" t="s">
        <v>23</v>
      </c>
    </row>
    <row r="49" spans="1:10" s="2" customFormat="1" ht="15.75">
      <c r="A49" s="59"/>
      <c r="B49" s="20" t="s">
        <v>76</v>
      </c>
      <c r="C49" s="21"/>
      <c r="D49" s="22">
        <v>140.63999999999999</v>
      </c>
      <c r="E49" s="23" t="s">
        <v>77</v>
      </c>
      <c r="F49" s="24"/>
      <c r="G49" s="25">
        <f>H49/D49</f>
        <v>0</v>
      </c>
      <c r="H49" s="22">
        <v>0</v>
      </c>
      <c r="I49" s="22"/>
      <c r="J49" s="27" t="s">
        <v>43</v>
      </c>
    </row>
    <row r="50" spans="1:10" s="2" customFormat="1" ht="15.75">
      <c r="A50" s="59"/>
      <c r="B50" s="20" t="s">
        <v>128</v>
      </c>
      <c r="C50" s="21"/>
      <c r="D50" s="22">
        <v>100000</v>
      </c>
      <c r="E50" s="30">
        <v>43825</v>
      </c>
      <c r="F50" s="24"/>
      <c r="G50" s="25">
        <f t="shared" ref="G50:G86" si="1">H50/D50</f>
        <v>0</v>
      </c>
      <c r="H50" s="26">
        <v>0</v>
      </c>
      <c r="I50" s="22"/>
      <c r="J50" s="27" t="s">
        <v>23</v>
      </c>
    </row>
    <row r="51" spans="1:10" s="54" customFormat="1" ht="15.75">
      <c r="A51" s="57"/>
      <c r="B51" s="20" t="s">
        <v>79</v>
      </c>
      <c r="C51" s="21"/>
      <c r="D51" s="22">
        <f>2075800.83-1963644.78</f>
        <v>112156.05000000005</v>
      </c>
      <c r="E51" s="30" t="s">
        <v>49</v>
      </c>
      <c r="F51" s="24"/>
      <c r="G51" s="25">
        <f t="shared" si="1"/>
        <v>0</v>
      </c>
      <c r="H51" s="26">
        <v>0</v>
      </c>
      <c r="I51" s="22"/>
      <c r="J51" s="27" t="s">
        <v>25</v>
      </c>
    </row>
    <row r="52" spans="1:10" s="54" customFormat="1" ht="15.75" hidden="1">
      <c r="A52" s="59"/>
      <c r="B52" s="20" t="s">
        <v>80</v>
      </c>
      <c r="C52" s="21"/>
      <c r="D52" s="22">
        <v>0</v>
      </c>
      <c r="E52" s="23">
        <v>0</v>
      </c>
      <c r="F52" s="24"/>
      <c r="G52" s="25" t="e">
        <f t="shared" si="1"/>
        <v>#DIV/0!</v>
      </c>
      <c r="H52" s="26">
        <v>0</v>
      </c>
      <c r="I52" s="22"/>
      <c r="J52" s="27" t="s">
        <v>43</v>
      </c>
    </row>
    <row r="53" spans="1:10" s="54" customFormat="1" ht="15.75">
      <c r="A53" s="57"/>
      <c r="B53" s="20" t="s">
        <v>81</v>
      </c>
      <c r="C53" s="21"/>
      <c r="D53" s="22">
        <v>16151.57</v>
      </c>
      <c r="E53" s="23">
        <v>43466</v>
      </c>
      <c r="F53" s="24"/>
      <c r="G53" s="25">
        <f>H53/D53</f>
        <v>0</v>
      </c>
      <c r="H53" s="26">
        <v>0</v>
      </c>
      <c r="I53" s="22"/>
      <c r="J53" s="27" t="s">
        <v>25</v>
      </c>
    </row>
    <row r="54" spans="1:10" s="54" customFormat="1" ht="15.75">
      <c r="A54" s="57"/>
      <c r="B54" s="45" t="s">
        <v>82</v>
      </c>
      <c r="C54" s="21"/>
      <c r="D54" s="22">
        <v>182916</v>
      </c>
      <c r="E54" s="30" t="s">
        <v>49</v>
      </c>
      <c r="F54" s="24"/>
      <c r="G54" s="25">
        <f t="shared" si="1"/>
        <v>0</v>
      </c>
      <c r="H54" s="26">
        <v>0</v>
      </c>
      <c r="I54" s="56"/>
      <c r="J54" s="27" t="s">
        <v>25</v>
      </c>
    </row>
    <row r="55" spans="1:10" s="54" customFormat="1" ht="15.75">
      <c r="A55" s="57"/>
      <c r="B55" s="46" t="s">
        <v>83</v>
      </c>
      <c r="C55" s="33"/>
      <c r="D55" s="22">
        <v>169955.5</v>
      </c>
      <c r="E55" s="23" t="s">
        <v>140</v>
      </c>
      <c r="F55" s="24"/>
      <c r="G55" s="25">
        <f t="shared" si="1"/>
        <v>0.25889129801624544</v>
      </c>
      <c r="H55" s="26">
        <v>44000</v>
      </c>
      <c r="I55" s="22"/>
      <c r="J55" s="32" t="s">
        <v>25</v>
      </c>
    </row>
    <row r="56" spans="1:10" s="54" customFormat="1" ht="15.75">
      <c r="A56" s="57"/>
      <c r="B56" s="45" t="s">
        <v>84</v>
      </c>
      <c r="C56" s="21"/>
      <c r="D56" s="22">
        <v>329000</v>
      </c>
      <c r="E56" s="23" t="s">
        <v>49</v>
      </c>
      <c r="F56" s="24"/>
      <c r="G56" s="25">
        <f t="shared" si="1"/>
        <v>0</v>
      </c>
      <c r="H56" s="26">
        <v>0</v>
      </c>
      <c r="I56" s="22"/>
      <c r="J56" s="27" t="s">
        <v>25</v>
      </c>
    </row>
    <row r="57" spans="1:10" s="54" customFormat="1" ht="15.75">
      <c r="A57" s="57"/>
      <c r="B57" s="45" t="s">
        <v>85</v>
      </c>
      <c r="C57" s="21"/>
      <c r="D57" s="22">
        <v>37287.5</v>
      </c>
      <c r="E57" s="23" t="s">
        <v>49</v>
      </c>
      <c r="F57" s="24"/>
      <c r="G57" s="25">
        <f t="shared" si="1"/>
        <v>0.38779751927589673</v>
      </c>
      <c r="H57" s="26">
        <v>14460</v>
      </c>
      <c r="I57" s="22"/>
      <c r="J57" s="27" t="s">
        <v>25</v>
      </c>
    </row>
    <row r="58" spans="1:10" s="54" customFormat="1" ht="15.75">
      <c r="A58" s="57"/>
      <c r="B58" s="20" t="s">
        <v>86</v>
      </c>
      <c r="C58" s="21"/>
      <c r="D58" s="22">
        <v>329821</v>
      </c>
      <c r="E58" s="23" t="s">
        <v>140</v>
      </c>
      <c r="F58" s="24"/>
      <c r="G58" s="25">
        <f t="shared" si="1"/>
        <v>0.57788921869741461</v>
      </c>
      <c r="H58" s="26">
        <f>D58-139221</f>
        <v>190600</v>
      </c>
      <c r="I58" s="22"/>
      <c r="J58" s="27" t="s">
        <v>25</v>
      </c>
    </row>
    <row r="59" spans="1:10" s="54" customFormat="1" ht="15.75">
      <c r="A59" s="59"/>
      <c r="B59" s="20" t="s">
        <v>87</v>
      </c>
      <c r="C59" s="21"/>
      <c r="D59" s="22">
        <v>89300</v>
      </c>
      <c r="E59" s="30">
        <v>43524</v>
      </c>
      <c r="F59" s="24"/>
      <c r="G59" s="25">
        <f t="shared" si="1"/>
        <v>0.3717805151175812</v>
      </c>
      <c r="H59" s="26">
        <v>33200</v>
      </c>
      <c r="I59" s="22"/>
      <c r="J59" s="27" t="s">
        <v>25</v>
      </c>
    </row>
    <row r="60" spans="1:10" s="54" customFormat="1" ht="15.75">
      <c r="A60" s="57"/>
      <c r="B60" s="20" t="s">
        <v>89</v>
      </c>
      <c r="C60" s="33"/>
      <c r="D60" s="26">
        <v>1093490.3</v>
      </c>
      <c r="E60" s="47" t="s">
        <v>49</v>
      </c>
      <c r="F60" s="48"/>
      <c r="G60" s="25">
        <f>H60/D60</f>
        <v>0</v>
      </c>
      <c r="H60" s="26">
        <v>0</v>
      </c>
      <c r="I60" s="22"/>
      <c r="J60" s="27" t="s">
        <v>23</v>
      </c>
    </row>
    <row r="61" spans="1:10" s="54" customFormat="1" ht="15.75">
      <c r="A61" s="59"/>
      <c r="B61" s="20" t="s">
        <v>90</v>
      </c>
      <c r="C61" s="21"/>
      <c r="D61" s="22">
        <v>106885.89</v>
      </c>
      <c r="E61" s="23">
        <v>43466</v>
      </c>
      <c r="F61" s="24"/>
      <c r="G61" s="25">
        <f t="shared" si="1"/>
        <v>0.72309937261129598</v>
      </c>
      <c r="H61" s="26">
        <v>77289.119999999995</v>
      </c>
      <c r="I61" s="22"/>
      <c r="J61" s="27" t="s">
        <v>25</v>
      </c>
    </row>
    <row r="62" spans="1:10" s="2" customFormat="1" ht="24">
      <c r="A62" s="59"/>
      <c r="B62" s="20" t="s">
        <v>91</v>
      </c>
      <c r="C62" s="33"/>
      <c r="D62" s="22">
        <v>227816</v>
      </c>
      <c r="E62" s="23" t="s">
        <v>49</v>
      </c>
      <c r="F62" s="24"/>
      <c r="G62" s="25">
        <f t="shared" si="1"/>
        <v>0.19708887874424974</v>
      </c>
      <c r="H62" s="26">
        <v>44900</v>
      </c>
      <c r="I62" s="22"/>
      <c r="J62" s="32" t="s">
        <v>25</v>
      </c>
    </row>
    <row r="63" spans="1:10" s="54" customFormat="1" ht="24">
      <c r="A63" s="57"/>
      <c r="B63" s="20" t="s">
        <v>92</v>
      </c>
      <c r="C63" s="21"/>
      <c r="D63" s="22">
        <v>45004.5</v>
      </c>
      <c r="E63" s="30" t="s">
        <v>39</v>
      </c>
      <c r="F63" s="24"/>
      <c r="G63" s="25">
        <f t="shared" si="1"/>
        <v>0</v>
      </c>
      <c r="H63" s="26">
        <f>D63-45004.5</f>
        <v>0</v>
      </c>
      <c r="I63" s="22"/>
      <c r="J63" s="27" t="s">
        <v>25</v>
      </c>
    </row>
    <row r="64" spans="1:10" s="54" customFormat="1" ht="24.75">
      <c r="A64" s="59"/>
      <c r="B64" s="20" t="s">
        <v>93</v>
      </c>
      <c r="C64" s="21"/>
      <c r="D64" s="29">
        <v>173631.81</v>
      </c>
      <c r="E64" s="34" t="s">
        <v>139</v>
      </c>
      <c r="F64" s="35"/>
      <c r="G64" s="25">
        <v>0</v>
      </c>
      <c r="H64" s="26">
        <v>149350</v>
      </c>
      <c r="I64" s="22"/>
      <c r="J64" s="27" t="s">
        <v>25</v>
      </c>
    </row>
    <row r="65" spans="1:10" s="54" customFormat="1" ht="15.75">
      <c r="A65" s="57"/>
      <c r="B65" s="20" t="s">
        <v>133</v>
      </c>
      <c r="C65" s="21" t="s">
        <v>94</v>
      </c>
      <c r="D65" s="22">
        <v>200000</v>
      </c>
      <c r="E65" s="23">
        <v>43327</v>
      </c>
      <c r="F65" s="24"/>
      <c r="G65" s="25">
        <f>H65/D65</f>
        <v>0</v>
      </c>
      <c r="H65" s="26">
        <v>0</v>
      </c>
      <c r="I65" s="22"/>
      <c r="J65" s="27" t="s">
        <v>23</v>
      </c>
    </row>
    <row r="66" spans="1:10" s="54" customFormat="1" ht="24.75">
      <c r="A66" s="57"/>
      <c r="B66" s="20" t="s">
        <v>95</v>
      </c>
      <c r="C66" s="21" t="s">
        <v>96</v>
      </c>
      <c r="D66" s="29">
        <v>404965.45</v>
      </c>
      <c r="E66" s="49" t="s">
        <v>139</v>
      </c>
      <c r="F66" s="86"/>
      <c r="G66" s="25">
        <f t="shared" si="1"/>
        <v>0</v>
      </c>
      <c r="H66" s="26">
        <v>0</v>
      </c>
      <c r="I66" s="22"/>
      <c r="J66" s="27" t="s">
        <v>25</v>
      </c>
    </row>
    <row r="67" spans="1:10" s="54" customFormat="1" ht="15.75">
      <c r="A67" s="57"/>
      <c r="B67" s="20" t="s">
        <v>97</v>
      </c>
      <c r="C67" s="21"/>
      <c r="D67" s="22">
        <v>5057486.0599999996</v>
      </c>
      <c r="E67" s="23">
        <v>43831</v>
      </c>
      <c r="F67" s="24"/>
      <c r="G67" s="25">
        <f t="shared" si="1"/>
        <v>7.1557290659146179E-3</v>
      </c>
      <c r="H67" s="26">
        <v>36190</v>
      </c>
      <c r="I67" s="22"/>
      <c r="J67" s="27" t="s">
        <v>25</v>
      </c>
    </row>
    <row r="68" spans="1:10" s="2" customFormat="1" ht="24.75">
      <c r="A68" s="59"/>
      <c r="B68" s="20" t="s">
        <v>98</v>
      </c>
      <c r="C68" s="44"/>
      <c r="D68" s="22">
        <v>2823242.23</v>
      </c>
      <c r="E68" s="23">
        <v>43831</v>
      </c>
      <c r="F68" s="24"/>
      <c r="G68" s="25">
        <f t="shared" si="1"/>
        <v>7.2057578991371199E-3</v>
      </c>
      <c r="H68" s="26">
        <v>20343.599999999999</v>
      </c>
      <c r="I68" s="22"/>
      <c r="J68" s="38" t="s">
        <v>25</v>
      </c>
    </row>
    <row r="69" spans="1:10" s="54" customFormat="1" ht="15.75">
      <c r="A69" s="57"/>
      <c r="B69" s="20" t="s">
        <v>99</v>
      </c>
      <c r="C69" s="21"/>
      <c r="D69" s="22">
        <v>834301.04</v>
      </c>
      <c r="E69" s="23">
        <v>43831</v>
      </c>
      <c r="F69" s="24"/>
      <c r="G69" s="25">
        <f t="shared" si="1"/>
        <v>2.3972162374387065E-3</v>
      </c>
      <c r="H69" s="26">
        <v>2000</v>
      </c>
      <c r="I69" s="22"/>
      <c r="J69" s="27" t="s">
        <v>25</v>
      </c>
    </row>
    <row r="70" spans="1:10" s="2" customFormat="1" ht="15.75">
      <c r="A70" s="59"/>
      <c r="B70" s="20" t="s">
        <v>100</v>
      </c>
      <c r="C70" s="21"/>
      <c r="D70" s="50">
        <v>3369476.16</v>
      </c>
      <c r="E70" s="23">
        <v>43831</v>
      </c>
      <c r="F70" s="48"/>
      <c r="G70" s="25">
        <f t="shared" si="1"/>
        <v>5.8354961027532536E-2</v>
      </c>
      <c r="H70" s="26">
        <v>196625.65</v>
      </c>
      <c r="I70" s="22"/>
      <c r="J70" s="27" t="s">
        <v>25</v>
      </c>
    </row>
    <row r="71" spans="1:10" s="54" customFormat="1" ht="24">
      <c r="A71" s="59"/>
      <c r="B71" s="20" t="s">
        <v>101</v>
      </c>
      <c r="C71" s="21"/>
      <c r="D71" s="50">
        <v>402460</v>
      </c>
      <c r="E71" s="47">
        <v>43466</v>
      </c>
      <c r="F71" s="48"/>
      <c r="G71" s="25">
        <f t="shared" si="1"/>
        <v>0.40058639367887494</v>
      </c>
      <c r="H71" s="26">
        <v>161220</v>
      </c>
      <c r="I71" s="22"/>
      <c r="J71" s="27" t="s">
        <v>25</v>
      </c>
    </row>
    <row r="72" spans="1:10" s="54" customFormat="1" ht="15.75">
      <c r="A72" s="57"/>
      <c r="B72" s="20" t="s">
        <v>102</v>
      </c>
      <c r="C72" s="21"/>
      <c r="D72" s="29">
        <v>220811.99</v>
      </c>
      <c r="E72" s="49">
        <v>43166</v>
      </c>
      <c r="F72" s="35"/>
      <c r="G72" s="25">
        <f t="shared" si="1"/>
        <v>0</v>
      </c>
      <c r="H72" s="29">
        <v>0</v>
      </c>
      <c r="I72" s="22"/>
      <c r="J72" s="27" t="s">
        <v>25</v>
      </c>
    </row>
    <row r="73" spans="1:10" s="2" customFormat="1" ht="15.75">
      <c r="A73" s="59"/>
      <c r="B73" s="20" t="s">
        <v>103</v>
      </c>
      <c r="C73" s="21" t="s">
        <v>96</v>
      </c>
      <c r="D73" s="29">
        <f>6035538-1962850</f>
        <v>4072688</v>
      </c>
      <c r="E73" s="49">
        <v>43831</v>
      </c>
      <c r="F73" s="35"/>
      <c r="G73" s="25">
        <f t="shared" si="1"/>
        <v>0.4558714048314037</v>
      </c>
      <c r="H73" s="29">
        <f>3819472-1962850</f>
        <v>1856622</v>
      </c>
      <c r="I73" s="22"/>
      <c r="J73" s="27" t="s">
        <v>25</v>
      </c>
    </row>
    <row r="74" spans="1:10" s="54" customFormat="1" ht="15.75">
      <c r="A74" s="59"/>
      <c r="B74" s="20" t="s">
        <v>104</v>
      </c>
      <c r="C74" s="21"/>
      <c r="D74" s="29">
        <v>2817982</v>
      </c>
      <c r="E74" s="49">
        <v>43831</v>
      </c>
      <c r="F74" s="35"/>
      <c r="G74" s="25">
        <f>H74/D74</f>
        <v>0.7021251377758978</v>
      </c>
      <c r="H74" s="29">
        <v>1978576</v>
      </c>
      <c r="I74" s="22"/>
      <c r="J74" s="27" t="s">
        <v>25</v>
      </c>
    </row>
    <row r="75" spans="1:10" s="54" customFormat="1" ht="15.75">
      <c r="A75" s="57"/>
      <c r="B75" s="20" t="s">
        <v>105</v>
      </c>
      <c r="C75" s="21"/>
      <c r="D75" s="29">
        <v>10990499.07</v>
      </c>
      <c r="E75" s="49">
        <v>43646</v>
      </c>
      <c r="F75" s="35"/>
      <c r="G75" s="25">
        <f>H75/D75</f>
        <v>0.90653360475649447</v>
      </c>
      <c r="H75" s="29">
        <v>9963256.7400000002</v>
      </c>
      <c r="I75" s="22"/>
      <c r="J75" s="27" t="s">
        <v>25</v>
      </c>
    </row>
    <row r="76" spans="1:10" s="84" customFormat="1" ht="15.75">
      <c r="A76" s="70"/>
      <c r="B76" s="20" t="s">
        <v>106</v>
      </c>
      <c r="C76" s="33" t="s">
        <v>96</v>
      </c>
      <c r="D76" s="50">
        <v>873576.38</v>
      </c>
      <c r="E76" s="47">
        <v>43646</v>
      </c>
      <c r="F76" s="48"/>
      <c r="G76" s="25">
        <f>H76/D76</f>
        <v>7.6925156790525861E-4</v>
      </c>
      <c r="H76" s="50">
        <v>672</v>
      </c>
      <c r="I76" s="22"/>
      <c r="J76" s="32" t="s">
        <v>25</v>
      </c>
    </row>
    <row r="77" spans="1:10" s="54" customFormat="1" ht="15.75">
      <c r="A77" s="57"/>
      <c r="B77" s="20" t="s">
        <v>107</v>
      </c>
      <c r="C77" s="21" t="s">
        <v>96</v>
      </c>
      <c r="D77" s="22">
        <v>2222355.71</v>
      </c>
      <c r="E77" s="30"/>
      <c r="F77" s="24"/>
      <c r="G77" s="25">
        <f t="shared" si="1"/>
        <v>0</v>
      </c>
      <c r="H77" s="26">
        <v>0</v>
      </c>
      <c r="I77" s="22"/>
      <c r="J77" s="27" t="s">
        <v>25</v>
      </c>
    </row>
    <row r="78" spans="1:10" s="54" customFormat="1" ht="15.75">
      <c r="A78" s="57"/>
      <c r="B78" s="20" t="s">
        <v>108</v>
      </c>
      <c r="C78" s="21" t="s">
        <v>96</v>
      </c>
      <c r="D78" s="22">
        <v>10474397.24</v>
      </c>
      <c r="E78" s="30"/>
      <c r="F78" s="24"/>
      <c r="G78" s="25">
        <f t="shared" si="1"/>
        <v>5.3778750900228408E-4</v>
      </c>
      <c r="H78" s="26">
        <v>5633</v>
      </c>
      <c r="I78" s="22"/>
      <c r="J78" s="27" t="s">
        <v>25</v>
      </c>
    </row>
    <row r="79" spans="1:10" s="54" customFormat="1" ht="24">
      <c r="A79" s="59"/>
      <c r="B79" s="20" t="s">
        <v>109</v>
      </c>
      <c r="C79" s="39" t="s">
        <v>110</v>
      </c>
      <c r="D79" s="22">
        <f>1000000-933468.55</f>
        <v>66531.449999999953</v>
      </c>
      <c r="E79" s="30">
        <v>43535</v>
      </c>
      <c r="F79" s="24"/>
      <c r="G79" s="25">
        <f t="shared" si="1"/>
        <v>0</v>
      </c>
      <c r="H79" s="26">
        <v>0</v>
      </c>
      <c r="I79" s="22"/>
      <c r="J79" s="27" t="s">
        <v>43</v>
      </c>
    </row>
    <row r="80" spans="1:10" s="54" customFormat="1" ht="24">
      <c r="A80" s="59"/>
      <c r="B80" s="20" t="s">
        <v>111</v>
      </c>
      <c r="C80" s="33" t="s">
        <v>112</v>
      </c>
      <c r="D80" s="22">
        <f>3000000-2979945.85</f>
        <v>20054.149999999907</v>
      </c>
      <c r="E80" s="30">
        <v>43535</v>
      </c>
      <c r="F80" s="24"/>
      <c r="G80" s="25">
        <f t="shared" si="1"/>
        <v>0</v>
      </c>
      <c r="H80" s="26">
        <v>0</v>
      </c>
      <c r="I80" s="22"/>
      <c r="J80" s="27" t="s">
        <v>43</v>
      </c>
    </row>
    <row r="81" spans="1:10" s="54" customFormat="1" ht="29.25" customHeight="1">
      <c r="A81" s="57"/>
      <c r="B81" s="20" t="s">
        <v>113</v>
      </c>
      <c r="C81" s="39" t="s">
        <v>114</v>
      </c>
      <c r="D81" s="22">
        <v>5000000</v>
      </c>
      <c r="E81" s="30">
        <v>43535</v>
      </c>
      <c r="F81" s="24"/>
      <c r="G81" s="25">
        <f t="shared" si="1"/>
        <v>0.84990676199999993</v>
      </c>
      <c r="H81" s="26">
        <v>4249533.8099999996</v>
      </c>
      <c r="I81" s="22"/>
      <c r="J81" s="27" t="s">
        <v>25</v>
      </c>
    </row>
    <row r="82" spans="1:10" s="2" customFormat="1" ht="15.75">
      <c r="A82" s="59"/>
      <c r="B82" s="20" t="s">
        <v>115</v>
      </c>
      <c r="C82" s="21"/>
      <c r="D82" s="22">
        <v>125000</v>
      </c>
      <c r="E82" s="23">
        <v>43160</v>
      </c>
      <c r="F82" s="24"/>
      <c r="G82" s="25">
        <f t="shared" si="1"/>
        <v>0.91559999999999997</v>
      </c>
      <c r="H82" s="26">
        <v>114450</v>
      </c>
      <c r="I82" s="22"/>
      <c r="J82" s="27" t="s">
        <v>25</v>
      </c>
    </row>
    <row r="83" spans="1:10" s="2" customFormat="1" ht="15.75">
      <c r="A83" s="59"/>
      <c r="B83" s="20" t="s">
        <v>121</v>
      </c>
      <c r="C83" s="21"/>
      <c r="D83" s="22">
        <v>198000</v>
      </c>
      <c r="E83" s="23">
        <v>43753</v>
      </c>
      <c r="F83" s="24"/>
      <c r="G83" s="25">
        <f t="shared" si="1"/>
        <v>0.91161616161616166</v>
      </c>
      <c r="H83" s="26">
        <v>180500</v>
      </c>
      <c r="I83" s="22"/>
      <c r="J83" s="27" t="s">
        <v>25</v>
      </c>
    </row>
    <row r="84" spans="1:10" s="54" customFormat="1" ht="15.75">
      <c r="A84" s="59"/>
      <c r="B84" s="20" t="s">
        <v>116</v>
      </c>
      <c r="C84" s="21"/>
      <c r="D84" s="22">
        <v>380000</v>
      </c>
      <c r="E84" s="23">
        <v>43466</v>
      </c>
      <c r="F84" s="24"/>
      <c r="G84" s="25">
        <f t="shared" si="1"/>
        <v>0.45131578947368423</v>
      </c>
      <c r="H84" s="26">
        <v>171500</v>
      </c>
      <c r="I84" s="22"/>
      <c r="J84" s="27" t="s">
        <v>25</v>
      </c>
    </row>
    <row r="85" spans="1:10" s="54" customFormat="1" ht="24">
      <c r="A85" s="57"/>
      <c r="B85" s="20" t="s">
        <v>117</v>
      </c>
      <c r="C85" s="21"/>
      <c r="D85" s="22">
        <v>24390</v>
      </c>
      <c r="E85" s="23" t="s">
        <v>29</v>
      </c>
      <c r="F85" s="24"/>
      <c r="G85" s="25">
        <f t="shared" si="1"/>
        <v>0</v>
      </c>
      <c r="H85" s="26">
        <v>0</v>
      </c>
      <c r="I85" s="22"/>
      <c r="J85" s="27" t="s">
        <v>25</v>
      </c>
    </row>
    <row r="86" spans="1:10" s="54" customFormat="1" ht="15.75">
      <c r="A86" s="57"/>
      <c r="B86" s="20" t="s">
        <v>118</v>
      </c>
      <c r="C86" s="21"/>
      <c r="D86" s="22">
        <v>618476.5</v>
      </c>
      <c r="E86" s="30">
        <v>43831</v>
      </c>
      <c r="F86" s="24"/>
      <c r="G86" s="25">
        <f t="shared" si="1"/>
        <v>0</v>
      </c>
      <c r="H86" s="26">
        <v>0</v>
      </c>
      <c r="I86" s="22"/>
      <c r="J86" s="27" t="s">
        <v>25</v>
      </c>
    </row>
    <row r="87" spans="1:10" s="19" customFormat="1" ht="15.75" thickBot="1">
      <c r="A87" s="57"/>
      <c r="B87" s="51" t="s">
        <v>119</v>
      </c>
      <c r="C87" s="51"/>
      <c r="D87" s="52">
        <f>SUM(D10:D86)</f>
        <v>113852974.96999998</v>
      </c>
      <c r="E87" s="53"/>
      <c r="F87" s="52"/>
      <c r="G87" s="52"/>
      <c r="H87" s="52">
        <f>SUM(H10:H86)</f>
        <v>38728938.32</v>
      </c>
      <c r="I87" s="52">
        <f>SUM(I11:I86)</f>
        <v>0</v>
      </c>
      <c r="J87" s="52"/>
    </row>
    <row r="88" spans="1:10" ht="15.75" thickTop="1">
      <c r="B88" s="57"/>
      <c r="C88" s="57"/>
      <c r="D88" s="57"/>
      <c r="E88" s="61"/>
      <c r="F88" s="57"/>
      <c r="G88" s="57"/>
      <c r="H88" s="57"/>
      <c r="I88" s="57"/>
      <c r="J88" s="57"/>
    </row>
    <row r="89" spans="1:10">
      <c r="B89" s="112" t="s">
        <v>12</v>
      </c>
      <c r="C89" s="112"/>
      <c r="D89" s="112"/>
      <c r="E89" s="112"/>
      <c r="F89" s="112"/>
      <c r="G89" s="112"/>
      <c r="H89" s="112"/>
      <c r="I89" s="112"/>
      <c r="J89" s="112"/>
    </row>
    <row r="90" spans="1:10">
      <c r="B90" s="57"/>
      <c r="C90" s="57"/>
      <c r="D90" s="57"/>
      <c r="E90" s="61"/>
      <c r="F90" s="57"/>
      <c r="G90" s="57"/>
      <c r="H90" s="57"/>
      <c r="I90" s="57"/>
      <c r="J90" s="57"/>
    </row>
    <row r="91" spans="1:10">
      <c r="B91" s="57"/>
      <c r="C91" s="57"/>
      <c r="D91" s="57"/>
      <c r="E91" s="61"/>
      <c r="G91" s="57"/>
      <c r="H91" s="57"/>
      <c r="I91" s="57"/>
      <c r="J91" s="57"/>
    </row>
    <row r="92" spans="1:10" s="13" customFormat="1">
      <c r="A92" s="71"/>
      <c r="B92" s="80" t="s">
        <v>16</v>
      </c>
      <c r="C92" s="80"/>
      <c r="D92" s="80" t="s">
        <v>17</v>
      </c>
      <c r="E92" s="80"/>
      <c r="F92" s="73"/>
      <c r="G92" s="71"/>
      <c r="H92" s="80"/>
      <c r="I92" s="80"/>
      <c r="J92" s="71"/>
    </row>
    <row r="93" spans="1:10">
      <c r="B93" s="81" t="s">
        <v>15</v>
      </c>
      <c r="C93" s="81"/>
      <c r="D93" s="81" t="s">
        <v>13</v>
      </c>
      <c r="E93" s="82"/>
      <c r="F93" s="82"/>
      <c r="H93" s="82"/>
      <c r="I93" s="82"/>
      <c r="J93" s="57"/>
    </row>
    <row r="94" spans="1:10">
      <c r="B94" s="57"/>
      <c r="C94" s="57"/>
      <c r="D94" s="57"/>
      <c r="E94" s="61"/>
      <c r="F94" s="57"/>
      <c r="G94" s="57"/>
      <c r="H94" s="57"/>
      <c r="I94" s="57"/>
      <c r="J94" s="57"/>
    </row>
    <row r="95" spans="1:10">
      <c r="B95" s="57"/>
      <c r="C95" s="57"/>
      <c r="D95" s="57"/>
      <c r="E95" s="61"/>
      <c r="F95" s="57"/>
      <c r="G95" s="57"/>
      <c r="H95" s="57"/>
      <c r="I95" s="57"/>
      <c r="J95" s="57"/>
    </row>
    <row r="96" spans="1:10">
      <c r="B96" s="57"/>
      <c r="C96" s="57"/>
      <c r="D96" s="57"/>
      <c r="E96" s="61"/>
      <c r="F96" s="57"/>
      <c r="G96" s="57"/>
      <c r="H96" s="57"/>
      <c r="I96" s="57"/>
      <c r="J96" s="57"/>
    </row>
    <row r="97" spans="1:10">
      <c r="B97" s="57"/>
      <c r="C97" s="57"/>
      <c r="D97" s="57"/>
      <c r="E97" s="61"/>
      <c r="F97" s="57"/>
      <c r="G97" s="57"/>
      <c r="H97" s="76"/>
      <c r="I97" s="76"/>
      <c r="J97" s="57"/>
    </row>
    <row r="98" spans="1:10" s="11" customFormat="1" ht="16.5">
      <c r="A98" s="76"/>
      <c r="B98" s="77"/>
      <c r="C98" s="77"/>
      <c r="D98" s="77"/>
      <c r="E98" s="78"/>
      <c r="F98" s="76"/>
      <c r="G98" s="113"/>
      <c r="H98" s="113"/>
      <c r="I98" s="113"/>
      <c r="J98" s="76"/>
    </row>
    <row r="99" spans="1:10" ht="16.5">
      <c r="B99" s="110"/>
      <c r="C99" s="110"/>
      <c r="D99" s="110"/>
      <c r="E99" s="61"/>
      <c r="F99" s="57"/>
      <c r="G99" s="111"/>
      <c r="H99" s="111"/>
      <c r="I99" s="111"/>
      <c r="J99" s="57"/>
    </row>
  </sheetData>
  <sheetProtection sheet="1" objects="1" scenarios="1"/>
  <mergeCells count="14">
    <mergeCell ref="B89:J89"/>
    <mergeCell ref="G98:I98"/>
    <mergeCell ref="B99:D99"/>
    <mergeCell ref="G99:I99"/>
    <mergeCell ref="B3:J3"/>
    <mergeCell ref="B4:J4"/>
    <mergeCell ref="B8:B9"/>
    <mergeCell ref="C8:C9"/>
    <mergeCell ref="D8:D9"/>
    <mergeCell ref="E8:E9"/>
    <mergeCell ref="F8:F9"/>
    <mergeCell ref="G8:H8"/>
    <mergeCell ref="I8:I9"/>
    <mergeCell ref="J8:J9"/>
  </mergeCells>
  <pageMargins left="0.25" right="0" top="0.74803149606299202" bottom="0.5" header="0.31496062992126" footer="0.3"/>
  <pageSetup paperSize="1000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102"/>
  <sheetViews>
    <sheetView tabSelected="1" view="pageBreakPreview" topLeftCell="B1" zoomScale="110" zoomScaleNormal="100" zoomScaleSheetLayoutView="110" workbookViewId="0">
      <selection activeCell="D91" sqref="D91"/>
    </sheetView>
  </sheetViews>
  <sheetFormatPr defaultRowHeight="15"/>
  <cols>
    <col min="1" max="1" width="9.140625" style="57" hidden="1" customWidth="1"/>
    <col min="2" max="2" width="52.42578125" style="62" customWidth="1"/>
    <col min="3" max="3" width="25.140625" style="62" customWidth="1"/>
    <col min="4" max="4" width="16.140625" style="62" customWidth="1"/>
    <col min="5" max="5" width="10" style="79" customWidth="1"/>
    <col min="6" max="6" width="10.5703125" style="62" customWidth="1"/>
    <col min="7" max="7" width="4.7109375" style="62" customWidth="1"/>
    <col min="8" max="8" width="14.5703125" style="62" customWidth="1"/>
    <col min="9" max="9" width="7.42578125" style="62" customWidth="1"/>
    <col min="10" max="10" width="18.140625" style="62" customWidth="1"/>
  </cols>
  <sheetData>
    <row r="1" spans="1:10" s="2" customFormat="1" ht="15.75">
      <c r="A1" s="57"/>
      <c r="B1" s="58" t="s">
        <v>0</v>
      </c>
      <c r="C1" s="59"/>
      <c r="D1" s="59"/>
      <c r="E1" s="60"/>
      <c r="F1" s="59"/>
      <c r="G1" s="59"/>
      <c r="H1" s="59"/>
      <c r="I1" s="59"/>
      <c r="J1" s="59"/>
    </row>
    <row r="2" spans="1:10" s="2" customFormat="1" ht="15.75">
      <c r="A2" s="57"/>
      <c r="B2" s="59"/>
      <c r="C2" s="59"/>
      <c r="D2" s="59"/>
      <c r="E2" s="60"/>
      <c r="F2" s="59"/>
      <c r="G2" s="59"/>
      <c r="H2" s="59"/>
      <c r="I2" s="59"/>
      <c r="J2" s="59"/>
    </row>
    <row r="3" spans="1:10" s="2" customFormat="1" ht="15.75">
      <c r="A3" s="57"/>
      <c r="B3" s="114" t="s">
        <v>1</v>
      </c>
      <c r="C3" s="114"/>
      <c r="D3" s="114"/>
      <c r="E3" s="114"/>
      <c r="F3" s="114"/>
      <c r="G3" s="114"/>
      <c r="H3" s="114"/>
      <c r="I3" s="114"/>
      <c r="J3" s="114"/>
    </row>
    <row r="4" spans="1:10" s="2" customFormat="1" ht="15.75">
      <c r="A4" s="57"/>
      <c r="B4" s="114" t="s">
        <v>158</v>
      </c>
      <c r="C4" s="114"/>
      <c r="D4" s="114"/>
      <c r="E4" s="114"/>
      <c r="F4" s="114"/>
      <c r="G4" s="114"/>
      <c r="H4" s="114"/>
      <c r="I4" s="114"/>
      <c r="J4" s="114"/>
    </row>
    <row r="5" spans="1:10" s="2" customFormat="1" ht="15.75">
      <c r="A5" s="57"/>
      <c r="B5" s="57"/>
      <c r="C5" s="57"/>
      <c r="D5" s="57"/>
      <c r="E5" s="61"/>
      <c r="F5" s="57"/>
      <c r="G5" s="57"/>
      <c r="H5" s="57"/>
      <c r="I5" s="57"/>
      <c r="J5" s="57"/>
    </row>
    <row r="6" spans="1:10" s="2" customFormat="1" ht="15.75">
      <c r="A6" s="57"/>
      <c r="B6" s="62" t="s">
        <v>20</v>
      </c>
      <c r="C6" s="57"/>
      <c r="D6" s="63"/>
      <c r="E6" s="64"/>
      <c r="F6" s="57"/>
      <c r="G6" s="57"/>
      <c r="H6" s="57"/>
      <c r="I6" s="57"/>
      <c r="J6" s="57"/>
    </row>
    <row r="7" spans="1:10" s="2" customFormat="1" ht="15.75">
      <c r="A7" s="59"/>
      <c r="B7" s="57"/>
      <c r="C7" s="57"/>
      <c r="D7" s="57"/>
      <c r="E7" s="61"/>
      <c r="F7" s="57"/>
      <c r="G7" s="57"/>
      <c r="H7" s="57"/>
      <c r="I7" s="57"/>
      <c r="J7" s="57"/>
    </row>
    <row r="8" spans="1:10" s="2" customFormat="1" ht="15.75">
      <c r="A8" s="59"/>
      <c r="B8" s="115" t="s">
        <v>2</v>
      </c>
      <c r="C8" s="117" t="s">
        <v>3</v>
      </c>
      <c r="D8" s="119" t="s">
        <v>146</v>
      </c>
      <c r="E8" s="119" t="s">
        <v>21</v>
      </c>
      <c r="F8" s="117" t="s">
        <v>6</v>
      </c>
      <c r="G8" s="120" t="s">
        <v>7</v>
      </c>
      <c r="H8" s="121"/>
      <c r="I8" s="122" t="s">
        <v>8</v>
      </c>
      <c r="J8" s="124" t="s">
        <v>9</v>
      </c>
    </row>
    <row r="9" spans="1:10" s="2" customFormat="1" ht="45.75">
      <c r="A9" s="59"/>
      <c r="B9" s="116"/>
      <c r="C9" s="118"/>
      <c r="D9" s="118"/>
      <c r="E9" s="117"/>
      <c r="F9" s="117"/>
      <c r="G9" s="65" t="s">
        <v>10</v>
      </c>
      <c r="H9" s="87" t="s">
        <v>11</v>
      </c>
      <c r="I9" s="123"/>
      <c r="J9" s="118"/>
    </row>
    <row r="10" spans="1:10" s="54" customFormat="1" ht="15" customHeight="1">
      <c r="A10" s="59"/>
      <c r="B10" s="20" t="s">
        <v>135</v>
      </c>
      <c r="C10" s="21"/>
      <c r="D10" s="22">
        <v>14790848.75</v>
      </c>
      <c r="E10" s="23">
        <v>43831</v>
      </c>
      <c r="F10" s="24"/>
      <c r="G10" s="25">
        <f>+H10/D10</f>
        <v>0.11197736505824252</v>
      </c>
      <c r="H10" s="26">
        <v>1656240.27</v>
      </c>
      <c r="I10" s="22"/>
      <c r="J10" s="27" t="s">
        <v>25</v>
      </c>
    </row>
    <row r="11" spans="1:10" s="54" customFormat="1" ht="15.75">
      <c r="A11" s="59"/>
      <c r="B11" s="20" t="s">
        <v>24</v>
      </c>
      <c r="C11" s="21"/>
      <c r="D11" s="22">
        <v>1051935.26</v>
      </c>
      <c r="E11" s="23">
        <v>43466</v>
      </c>
      <c r="F11" s="24"/>
      <c r="G11" s="25">
        <f>+H11/D11</f>
        <v>1</v>
      </c>
      <c r="H11" s="26">
        <f>D11</f>
        <v>1051935.26</v>
      </c>
      <c r="I11" s="22"/>
      <c r="J11" s="27" t="s">
        <v>43</v>
      </c>
    </row>
    <row r="12" spans="1:10" s="2" customFormat="1" ht="15.75">
      <c r="A12" s="57"/>
      <c r="B12" s="28" t="s">
        <v>124</v>
      </c>
      <c r="C12" s="21"/>
      <c r="D12" s="22"/>
      <c r="E12" s="23"/>
      <c r="F12" s="24"/>
      <c r="G12" s="25"/>
      <c r="H12" s="26"/>
      <c r="I12" s="22"/>
      <c r="J12" s="27"/>
    </row>
    <row r="13" spans="1:10" s="2" customFormat="1" ht="15.75">
      <c r="A13" s="59"/>
      <c r="B13" s="20" t="s">
        <v>127</v>
      </c>
      <c r="C13" s="21"/>
      <c r="D13" s="22">
        <v>100000</v>
      </c>
      <c r="E13" s="23">
        <v>43808</v>
      </c>
      <c r="F13" s="24"/>
      <c r="G13" s="25">
        <f>H13/D13</f>
        <v>0</v>
      </c>
      <c r="H13" s="26">
        <v>0</v>
      </c>
      <c r="I13" s="22"/>
      <c r="J13" s="27" t="s">
        <v>23</v>
      </c>
    </row>
    <row r="14" spans="1:10" s="54" customFormat="1" ht="15.75">
      <c r="A14" s="59"/>
      <c r="B14" s="20" t="s">
        <v>33</v>
      </c>
      <c r="C14" s="21"/>
      <c r="D14" s="29">
        <v>200000</v>
      </c>
      <c r="E14" s="23">
        <v>43808</v>
      </c>
      <c r="F14" s="24"/>
      <c r="G14" s="25">
        <f>H14/D14</f>
        <v>0</v>
      </c>
      <c r="H14" s="26">
        <v>0</v>
      </c>
      <c r="I14" s="22"/>
      <c r="J14" s="27" t="s">
        <v>23</v>
      </c>
    </row>
    <row r="15" spans="1:10" s="91" customFormat="1" ht="15.75">
      <c r="A15" s="59"/>
      <c r="B15" s="20" t="s">
        <v>129</v>
      </c>
      <c r="C15" s="21"/>
      <c r="D15" s="29">
        <v>1500000</v>
      </c>
      <c r="E15" s="23">
        <v>43828</v>
      </c>
      <c r="F15" s="24"/>
      <c r="G15" s="25">
        <f>H15/D15</f>
        <v>0.997</v>
      </c>
      <c r="H15" s="26">
        <v>1495500</v>
      </c>
      <c r="I15" s="22"/>
      <c r="J15" s="27" t="s">
        <v>43</v>
      </c>
    </row>
    <row r="16" spans="1:10" s="2" customFormat="1" ht="15.75">
      <c r="A16" s="57"/>
      <c r="B16" s="28" t="s">
        <v>26</v>
      </c>
      <c r="C16" s="21"/>
      <c r="D16" s="22"/>
      <c r="E16" s="23"/>
      <c r="F16" s="24"/>
      <c r="G16" s="25"/>
      <c r="H16" s="26"/>
      <c r="I16" s="22"/>
      <c r="J16" s="27"/>
    </row>
    <row r="17" spans="1:10" s="54" customFormat="1" ht="24">
      <c r="A17" s="59"/>
      <c r="B17" s="20" t="s">
        <v>33</v>
      </c>
      <c r="C17" s="21"/>
      <c r="D17" s="29">
        <v>70331</v>
      </c>
      <c r="E17" s="23" t="s">
        <v>139</v>
      </c>
      <c r="F17" s="24"/>
      <c r="G17" s="25">
        <f>H17/D17</f>
        <v>0</v>
      </c>
      <c r="H17" s="26">
        <v>0</v>
      </c>
      <c r="I17" s="22"/>
      <c r="J17" s="27" t="s">
        <v>25</v>
      </c>
    </row>
    <row r="18" spans="1:10" s="2" customFormat="1" ht="15.75">
      <c r="A18" s="57"/>
      <c r="B18" s="28" t="s">
        <v>37</v>
      </c>
      <c r="C18" s="21"/>
      <c r="D18" s="29"/>
      <c r="E18" s="23"/>
      <c r="F18" s="24"/>
      <c r="G18" s="25"/>
      <c r="H18" s="26"/>
      <c r="I18" s="22"/>
      <c r="J18" s="27"/>
    </row>
    <row r="19" spans="1:10" s="92" customFormat="1" ht="15.75">
      <c r="A19" s="59"/>
      <c r="B19" s="20" t="s">
        <v>27</v>
      </c>
      <c r="C19" s="21"/>
      <c r="D19" s="22">
        <v>200000</v>
      </c>
      <c r="E19" s="23">
        <v>42667</v>
      </c>
      <c r="F19" s="24"/>
      <c r="G19" s="25">
        <f>H19/D19</f>
        <v>0</v>
      </c>
      <c r="H19" s="26">
        <v>0</v>
      </c>
      <c r="I19" s="22"/>
      <c r="J19" s="27" t="s">
        <v>23</v>
      </c>
    </row>
    <row r="20" spans="1:10" s="2" customFormat="1" ht="15.75" hidden="1">
      <c r="A20" s="57"/>
      <c r="B20" s="28" t="s">
        <v>40</v>
      </c>
      <c r="C20" s="21"/>
      <c r="D20" s="29"/>
      <c r="E20" s="23"/>
      <c r="F20" s="24"/>
      <c r="G20" s="25"/>
      <c r="H20" s="26"/>
      <c r="I20" s="22"/>
      <c r="J20" s="27"/>
    </row>
    <row r="21" spans="1:10" s="2" customFormat="1" ht="15.75">
      <c r="A21" s="57"/>
      <c r="B21" s="28" t="s">
        <v>44</v>
      </c>
      <c r="C21" s="21"/>
      <c r="D21" s="22"/>
      <c r="E21" s="23"/>
      <c r="F21" s="24"/>
      <c r="G21" s="25"/>
      <c r="H21" s="26"/>
      <c r="I21" s="22"/>
      <c r="J21" s="27"/>
    </row>
    <row r="22" spans="1:10" s="91" customFormat="1" ht="24">
      <c r="A22" s="57"/>
      <c r="B22" s="20" t="s">
        <v>142</v>
      </c>
      <c r="C22" s="21"/>
      <c r="D22" s="22">
        <v>5000000</v>
      </c>
      <c r="E22" s="23">
        <v>43866</v>
      </c>
      <c r="F22" s="24"/>
      <c r="G22" s="25">
        <f>+H22/D22</f>
        <v>0</v>
      </c>
      <c r="H22" s="26">
        <v>0</v>
      </c>
      <c r="I22" s="22"/>
      <c r="J22" s="27" t="s">
        <v>23</v>
      </c>
    </row>
    <row r="23" spans="1:10" s="2" customFormat="1" ht="15.75">
      <c r="A23" s="57"/>
      <c r="B23" s="28" t="s">
        <v>143</v>
      </c>
      <c r="C23" s="21"/>
      <c r="D23" s="22"/>
      <c r="E23" s="23"/>
      <c r="F23" s="24"/>
      <c r="G23" s="25"/>
      <c r="H23" s="26"/>
      <c r="I23" s="22"/>
      <c r="J23" s="27"/>
    </row>
    <row r="24" spans="1:10" s="91" customFormat="1" ht="24">
      <c r="A24" s="57"/>
      <c r="B24" s="85" t="s">
        <v>143</v>
      </c>
      <c r="C24" s="21"/>
      <c r="D24" s="22">
        <v>3821750</v>
      </c>
      <c r="E24" s="23" t="s">
        <v>156</v>
      </c>
      <c r="F24" s="24"/>
      <c r="G24" s="25">
        <f>+H24/D24</f>
        <v>0.13507631320730032</v>
      </c>
      <c r="H24" s="26">
        <v>516227.9</v>
      </c>
      <c r="I24" s="22"/>
      <c r="J24" s="27" t="s">
        <v>25</v>
      </c>
    </row>
    <row r="25" spans="1:10" s="2" customFormat="1" ht="15.75">
      <c r="A25" s="57"/>
      <c r="B25" s="85" t="s">
        <v>155</v>
      </c>
      <c r="C25" s="21"/>
      <c r="D25" s="22">
        <v>27000</v>
      </c>
      <c r="E25" s="23">
        <v>43924</v>
      </c>
      <c r="F25" s="24"/>
      <c r="G25" s="25">
        <f>+H25/D25</f>
        <v>1</v>
      </c>
      <c r="H25" s="26">
        <v>27000</v>
      </c>
      <c r="I25" s="22"/>
      <c r="J25" s="27" t="s">
        <v>43</v>
      </c>
    </row>
    <row r="26" spans="1:10" s="2" customFormat="1" ht="15.75">
      <c r="A26" s="57"/>
      <c r="B26" s="20"/>
      <c r="C26" s="21"/>
      <c r="D26" s="22"/>
      <c r="E26" s="23"/>
      <c r="F26" s="24"/>
      <c r="G26" s="25"/>
      <c r="H26" s="26"/>
      <c r="I26" s="22"/>
      <c r="J26" s="27"/>
    </row>
    <row r="27" spans="1:10" s="54" customFormat="1" ht="15.75">
      <c r="A27" s="57"/>
      <c r="B27" s="20" t="s">
        <v>46</v>
      </c>
      <c r="C27" s="21"/>
      <c r="D27" s="22">
        <v>18799</v>
      </c>
      <c r="E27" s="30" t="s">
        <v>47</v>
      </c>
      <c r="F27" s="24"/>
      <c r="G27" s="25">
        <f t="shared" ref="G27:G31" si="0">H27/D27</f>
        <v>0</v>
      </c>
      <c r="H27" s="26">
        <v>0</v>
      </c>
      <c r="I27" s="22"/>
      <c r="J27" s="27" t="s">
        <v>25</v>
      </c>
    </row>
    <row r="28" spans="1:10" s="54" customFormat="1" ht="15.75">
      <c r="A28" s="57"/>
      <c r="B28" s="20" t="s">
        <v>48</v>
      </c>
      <c r="C28" s="21"/>
      <c r="D28" s="31">
        <v>117311.8</v>
      </c>
      <c r="E28" s="30" t="s">
        <v>140</v>
      </c>
      <c r="F28" s="24"/>
      <c r="G28" s="25">
        <f t="shared" si="0"/>
        <v>0.11797619676792957</v>
      </c>
      <c r="H28" s="26">
        <v>13840</v>
      </c>
      <c r="I28" s="22"/>
      <c r="J28" s="27" t="s">
        <v>25</v>
      </c>
    </row>
    <row r="29" spans="1:10" s="54" customFormat="1" ht="24">
      <c r="A29" s="57"/>
      <c r="B29" s="20" t="s">
        <v>50</v>
      </c>
      <c r="C29" s="21"/>
      <c r="D29" s="22">
        <v>48875.24</v>
      </c>
      <c r="E29" s="23" t="s">
        <v>29</v>
      </c>
      <c r="F29" s="24"/>
      <c r="G29" s="25">
        <f t="shared" si="0"/>
        <v>0</v>
      </c>
      <c r="H29" s="26">
        <v>0</v>
      </c>
      <c r="I29" s="22"/>
      <c r="J29" s="27" t="s">
        <v>25</v>
      </c>
    </row>
    <row r="30" spans="1:10" s="54" customFormat="1" ht="24">
      <c r="A30" s="57"/>
      <c r="B30" s="20" t="s">
        <v>51</v>
      </c>
      <c r="C30" s="21"/>
      <c r="D30" s="22">
        <v>36000</v>
      </c>
      <c r="E30" s="30" t="s">
        <v>139</v>
      </c>
      <c r="F30" s="24"/>
      <c r="G30" s="25">
        <f t="shared" si="0"/>
        <v>0</v>
      </c>
      <c r="H30" s="26">
        <v>0</v>
      </c>
      <c r="I30" s="22"/>
      <c r="J30" s="27" t="s">
        <v>25</v>
      </c>
    </row>
    <row r="31" spans="1:10" s="90" customFormat="1" ht="24">
      <c r="A31" s="57"/>
      <c r="B31" s="20" t="s">
        <v>53</v>
      </c>
      <c r="C31" s="21"/>
      <c r="D31" s="22">
        <v>1108573.6100000001</v>
      </c>
      <c r="E31" s="30" t="s">
        <v>139</v>
      </c>
      <c r="F31" s="24"/>
      <c r="G31" s="25">
        <f t="shared" si="0"/>
        <v>0.78244691392211652</v>
      </c>
      <c r="H31" s="26">
        <v>867400</v>
      </c>
      <c r="I31" s="22"/>
      <c r="J31" s="27" t="s">
        <v>25</v>
      </c>
    </row>
    <row r="32" spans="1:10" s="54" customFormat="1" ht="24">
      <c r="A32" s="57"/>
      <c r="B32" s="20" t="s">
        <v>57</v>
      </c>
      <c r="C32" s="33"/>
      <c r="D32" s="22">
        <v>3318427.1</v>
      </c>
      <c r="E32" s="23" t="s">
        <v>139</v>
      </c>
      <c r="F32" s="24"/>
      <c r="G32" s="25">
        <f>+H32/D32</f>
        <v>0.15132741954765255</v>
      </c>
      <c r="H32" s="26">
        <v>502169.01</v>
      </c>
      <c r="I32" s="22"/>
      <c r="J32" s="27" t="s">
        <v>25</v>
      </c>
    </row>
    <row r="33" spans="1:10" s="91" customFormat="1" ht="24">
      <c r="A33" s="57"/>
      <c r="B33" s="20" t="s">
        <v>141</v>
      </c>
      <c r="C33" s="33"/>
      <c r="D33" s="22">
        <v>4684933</v>
      </c>
      <c r="E33" s="23">
        <v>43893</v>
      </c>
      <c r="F33" s="24"/>
      <c r="G33" s="25">
        <f>+H33/D33</f>
        <v>0</v>
      </c>
      <c r="H33" s="26">
        <v>0</v>
      </c>
      <c r="I33" s="22"/>
      <c r="J33" s="27" t="s">
        <v>23</v>
      </c>
    </row>
    <row r="34" spans="1:10" s="2" customFormat="1" ht="24.75">
      <c r="A34" s="59"/>
      <c r="B34" s="20" t="s">
        <v>58</v>
      </c>
      <c r="C34" s="21"/>
      <c r="D34" s="22">
        <v>10038</v>
      </c>
      <c r="E34" s="34" t="s">
        <v>29</v>
      </c>
      <c r="F34" s="24"/>
      <c r="G34" s="25">
        <f>H34/D34</f>
        <v>0</v>
      </c>
      <c r="H34" s="26">
        <v>0</v>
      </c>
      <c r="I34" s="22"/>
      <c r="J34" s="27" t="s">
        <v>43</v>
      </c>
    </row>
    <row r="35" spans="1:10" s="2" customFormat="1" ht="24.75">
      <c r="A35" s="59"/>
      <c r="B35" s="20" t="s">
        <v>59</v>
      </c>
      <c r="C35" s="21"/>
      <c r="D35" s="29">
        <v>3343.25</v>
      </c>
      <c r="E35" s="34" t="s">
        <v>29</v>
      </c>
      <c r="F35" s="35"/>
      <c r="G35" s="25">
        <f>H35/D35</f>
        <v>0</v>
      </c>
      <c r="H35" s="26">
        <v>0</v>
      </c>
      <c r="I35" s="22"/>
      <c r="J35" s="27" t="s">
        <v>43</v>
      </c>
    </row>
    <row r="36" spans="1:10" s="54" customFormat="1" ht="24">
      <c r="A36" s="67" t="s">
        <v>131</v>
      </c>
      <c r="B36" s="20" t="s">
        <v>130</v>
      </c>
      <c r="C36" s="21"/>
      <c r="D36" s="29">
        <v>300000</v>
      </c>
      <c r="E36" s="34">
        <v>43719</v>
      </c>
      <c r="F36" s="35"/>
      <c r="G36" s="25">
        <f>H36/D36</f>
        <v>1</v>
      </c>
      <c r="H36" s="26">
        <v>300000</v>
      </c>
      <c r="I36" s="22"/>
      <c r="J36" s="27" t="s">
        <v>43</v>
      </c>
    </row>
    <row r="37" spans="1:10" s="2" customFormat="1" ht="24">
      <c r="A37" s="59"/>
      <c r="B37" s="20" t="s">
        <v>60</v>
      </c>
      <c r="C37" s="36" t="s">
        <v>61</v>
      </c>
      <c r="D37" s="22">
        <v>18267.100000000093</v>
      </c>
      <c r="E37" s="30" t="s">
        <v>145</v>
      </c>
      <c r="F37" s="24"/>
      <c r="G37" s="25">
        <v>0.99540094684845837</v>
      </c>
      <c r="H37" s="26"/>
      <c r="I37" s="22"/>
      <c r="J37" s="27" t="s">
        <v>43</v>
      </c>
    </row>
    <row r="38" spans="1:10" s="2" customFormat="1" ht="24.75">
      <c r="A38" s="59"/>
      <c r="B38" s="20" t="s">
        <v>63</v>
      </c>
      <c r="C38" s="36" t="s">
        <v>64</v>
      </c>
      <c r="D38" s="22">
        <v>30036.739999999991</v>
      </c>
      <c r="E38" s="30" t="s">
        <v>140</v>
      </c>
      <c r="F38" s="24"/>
      <c r="G38" s="25">
        <v>0.99540094684845837</v>
      </c>
      <c r="H38" s="26"/>
      <c r="I38" s="22"/>
      <c r="J38" s="27" t="s">
        <v>43</v>
      </c>
    </row>
    <row r="39" spans="1:10" s="2" customFormat="1" ht="24.75">
      <c r="A39" s="59"/>
      <c r="B39" s="20" t="s">
        <v>65</v>
      </c>
      <c r="C39" s="36" t="s">
        <v>66</v>
      </c>
      <c r="D39" s="22">
        <v>3075</v>
      </c>
      <c r="E39" s="30" t="s">
        <v>145</v>
      </c>
      <c r="F39" s="24"/>
      <c r="G39" s="25">
        <v>0.99540094684845837</v>
      </c>
      <c r="H39" s="37"/>
      <c r="I39" s="22"/>
      <c r="J39" s="27" t="s">
        <v>43</v>
      </c>
    </row>
    <row r="40" spans="1:10" s="91" customFormat="1" ht="36.75">
      <c r="A40" s="57" t="s">
        <v>132</v>
      </c>
      <c r="B40" s="20" t="s">
        <v>153</v>
      </c>
      <c r="C40" s="36" t="s">
        <v>152</v>
      </c>
      <c r="D40" s="96">
        <v>5000000</v>
      </c>
      <c r="E40" s="23">
        <v>43983</v>
      </c>
      <c r="F40" s="24"/>
      <c r="G40" s="25">
        <v>0</v>
      </c>
      <c r="H40" s="26">
        <v>0</v>
      </c>
      <c r="I40" s="22"/>
      <c r="J40" s="32" t="s">
        <v>23</v>
      </c>
    </row>
    <row r="41" spans="1:10" s="91" customFormat="1" ht="42.75" customHeight="1">
      <c r="A41" s="57" t="s">
        <v>132</v>
      </c>
      <c r="B41" s="20" t="s">
        <v>69</v>
      </c>
      <c r="C41" s="36" t="s">
        <v>70</v>
      </c>
      <c r="D41" s="22">
        <v>9652077</v>
      </c>
      <c r="E41" s="23">
        <v>43642</v>
      </c>
      <c r="F41" s="24"/>
      <c r="G41" s="25">
        <v>0</v>
      </c>
      <c r="H41" s="26">
        <v>6738865.8300000001</v>
      </c>
      <c r="I41" s="22"/>
      <c r="J41" s="32" t="s">
        <v>25</v>
      </c>
    </row>
    <row r="42" spans="1:10" s="91" customFormat="1" ht="40.5" customHeight="1">
      <c r="A42" s="57" t="s">
        <v>132</v>
      </c>
      <c r="B42" s="20" t="s">
        <v>154</v>
      </c>
      <c r="C42" s="36" t="s">
        <v>70</v>
      </c>
      <c r="D42" s="22">
        <v>15231317</v>
      </c>
      <c r="E42" s="23">
        <v>43949</v>
      </c>
      <c r="F42" s="24"/>
      <c r="G42" s="25">
        <v>0</v>
      </c>
      <c r="H42" s="26">
        <v>0</v>
      </c>
      <c r="I42" s="22"/>
      <c r="J42" s="32" t="s">
        <v>23</v>
      </c>
    </row>
    <row r="43" spans="1:10" s="88" customFormat="1" ht="15.75">
      <c r="A43" s="59"/>
      <c r="B43" s="20" t="s">
        <v>149</v>
      </c>
      <c r="C43" s="21"/>
      <c r="D43" s="22">
        <v>3500000</v>
      </c>
      <c r="E43" s="23">
        <v>43851</v>
      </c>
      <c r="F43" s="24"/>
      <c r="G43" s="25">
        <v>0</v>
      </c>
      <c r="H43" s="26">
        <v>0</v>
      </c>
      <c r="I43" s="22"/>
      <c r="J43" s="27" t="s">
        <v>23</v>
      </c>
    </row>
    <row r="44" spans="1:10" s="88" customFormat="1" ht="36.75">
      <c r="A44" s="59"/>
      <c r="B44" s="20" t="s">
        <v>150</v>
      </c>
      <c r="C44" s="36" t="s">
        <v>148</v>
      </c>
      <c r="D44" s="22">
        <v>3000000</v>
      </c>
      <c r="E44" s="23">
        <v>41705</v>
      </c>
      <c r="F44" s="24"/>
      <c r="G44" s="25">
        <f>H44/D44</f>
        <v>0.83333333333333337</v>
      </c>
      <c r="H44" s="26">
        <v>2500000</v>
      </c>
      <c r="I44" s="22"/>
      <c r="J44" s="38" t="s">
        <v>137</v>
      </c>
    </row>
    <row r="45" spans="1:10" s="54" customFormat="1" ht="27">
      <c r="A45" s="68" t="s">
        <v>132</v>
      </c>
      <c r="B45" s="20" t="s">
        <v>69</v>
      </c>
      <c r="C45" s="69" t="s">
        <v>70</v>
      </c>
      <c r="D45" s="22">
        <v>9652077</v>
      </c>
      <c r="E45" s="23">
        <v>43642</v>
      </c>
      <c r="F45" s="24"/>
      <c r="G45" s="25">
        <f>+H45/D45</f>
        <v>0.84768632285051193</v>
      </c>
      <c r="H45" s="26">
        <v>8181933.6600000001</v>
      </c>
      <c r="I45" s="22"/>
      <c r="J45" s="40" t="s">
        <v>25</v>
      </c>
    </row>
    <row r="46" spans="1:10" s="91" customFormat="1" ht="24">
      <c r="A46" s="57"/>
      <c r="B46" s="20" t="s">
        <v>125</v>
      </c>
      <c r="C46" s="21" t="s">
        <v>126</v>
      </c>
      <c r="D46" s="22">
        <v>84054.5</v>
      </c>
      <c r="E46" s="30">
        <v>43810</v>
      </c>
      <c r="F46" s="24"/>
      <c r="G46" s="25">
        <f>+H46/D46</f>
        <v>0</v>
      </c>
      <c r="H46" s="26">
        <v>0</v>
      </c>
      <c r="I46" s="22"/>
      <c r="J46" s="27" t="s">
        <v>23</v>
      </c>
    </row>
    <row r="47" spans="1:10" s="2" customFormat="1" ht="24">
      <c r="A47" s="59"/>
      <c r="B47" s="20" t="s">
        <v>71</v>
      </c>
      <c r="C47" s="21"/>
      <c r="D47" s="22">
        <v>682.94000000001688</v>
      </c>
      <c r="E47" s="30" t="s">
        <v>49</v>
      </c>
      <c r="F47" s="24"/>
      <c r="G47" s="25">
        <f>+H47/D47</f>
        <v>0</v>
      </c>
      <c r="H47" s="26">
        <v>0</v>
      </c>
      <c r="I47" s="22"/>
      <c r="J47" s="27" t="s">
        <v>43</v>
      </c>
    </row>
    <row r="48" spans="1:10" s="54" customFormat="1" ht="24">
      <c r="A48" s="59"/>
      <c r="B48" s="20" t="s">
        <v>73</v>
      </c>
      <c r="C48" s="33"/>
      <c r="D48" s="22">
        <v>249840</v>
      </c>
      <c r="E48" s="30" t="s">
        <v>138</v>
      </c>
      <c r="F48" s="24"/>
      <c r="G48" s="25">
        <f>+H48/D48</f>
        <v>0.99930583573487031</v>
      </c>
      <c r="H48" s="26">
        <v>249666.57</v>
      </c>
      <c r="I48" s="22"/>
      <c r="J48" s="27" t="s">
        <v>43</v>
      </c>
    </row>
    <row r="49" spans="1:10" s="2" customFormat="1" ht="24">
      <c r="A49" s="59"/>
      <c r="B49" s="20" t="s">
        <v>75</v>
      </c>
      <c r="C49" s="21"/>
      <c r="D49" s="22">
        <v>7650</v>
      </c>
      <c r="E49" s="30" t="s">
        <v>39</v>
      </c>
      <c r="F49" s="24"/>
      <c r="G49" s="25">
        <f>H49/D49</f>
        <v>0</v>
      </c>
      <c r="H49" s="26">
        <v>0</v>
      </c>
      <c r="I49" s="22"/>
      <c r="J49" s="27" t="s">
        <v>43</v>
      </c>
    </row>
    <row r="50" spans="1:10" s="88" customFormat="1" ht="15.75">
      <c r="A50" s="59"/>
      <c r="B50" s="20" t="s">
        <v>144</v>
      </c>
      <c r="C50" s="21"/>
      <c r="D50" s="22">
        <v>400000</v>
      </c>
      <c r="E50" s="30">
        <v>43899</v>
      </c>
      <c r="F50" s="24"/>
      <c r="G50" s="25">
        <f>H50/D50</f>
        <v>0</v>
      </c>
      <c r="H50" s="26">
        <v>0</v>
      </c>
      <c r="I50" s="22"/>
      <c r="J50" s="27" t="s">
        <v>23</v>
      </c>
    </row>
    <row r="51" spans="1:10" s="2" customFormat="1" ht="15.75">
      <c r="A51" s="59"/>
      <c r="B51" s="20" t="s">
        <v>76</v>
      </c>
      <c r="C51" s="21"/>
      <c r="D51" s="22">
        <v>140.63999999999999</v>
      </c>
      <c r="E51" s="23" t="s">
        <v>77</v>
      </c>
      <c r="F51" s="24"/>
      <c r="G51" s="25">
        <f>H51/D51</f>
        <v>0</v>
      </c>
      <c r="H51" s="22">
        <v>0</v>
      </c>
      <c r="I51" s="22"/>
      <c r="J51" s="27" t="s">
        <v>43</v>
      </c>
    </row>
    <row r="52" spans="1:10" s="88" customFormat="1" ht="24">
      <c r="A52" s="59"/>
      <c r="B52" s="20" t="s">
        <v>128</v>
      </c>
      <c r="C52" s="21"/>
      <c r="D52" s="22">
        <v>100000</v>
      </c>
      <c r="E52" s="30">
        <v>43825</v>
      </c>
      <c r="F52" s="24"/>
      <c r="G52" s="25">
        <f t="shared" ref="G52:G89" si="1">H52/D52</f>
        <v>1</v>
      </c>
      <c r="H52" s="26">
        <v>100000</v>
      </c>
      <c r="I52" s="22"/>
      <c r="J52" s="27" t="s">
        <v>43</v>
      </c>
    </row>
    <row r="53" spans="1:10" s="95" customFormat="1" ht="15.75">
      <c r="A53" s="94"/>
      <c r="B53" s="20" t="s">
        <v>157</v>
      </c>
      <c r="C53" s="21"/>
      <c r="D53" s="22">
        <v>140827500</v>
      </c>
      <c r="E53" s="30">
        <v>43934</v>
      </c>
      <c r="F53" s="24"/>
      <c r="G53" s="25">
        <f t="shared" ref="G53" si="2">H53/D53</f>
        <v>0.99785198203475889</v>
      </c>
      <c r="H53" s="26">
        <v>140525000</v>
      </c>
      <c r="I53" s="22"/>
      <c r="J53" s="27" t="s">
        <v>43</v>
      </c>
    </row>
    <row r="54" spans="1:10" s="54" customFormat="1" ht="15.75">
      <c r="A54" s="57"/>
      <c r="B54" s="20" t="s">
        <v>79</v>
      </c>
      <c r="C54" s="21"/>
      <c r="D54" s="22">
        <f>2075800.83-1963644.78</f>
        <v>112156.05000000005</v>
      </c>
      <c r="E54" s="30" t="s">
        <v>49</v>
      </c>
      <c r="F54" s="24"/>
      <c r="G54" s="25">
        <f t="shared" si="1"/>
        <v>0</v>
      </c>
      <c r="H54" s="26">
        <v>0</v>
      </c>
      <c r="I54" s="22"/>
      <c r="J54" s="27" t="s">
        <v>25</v>
      </c>
    </row>
    <row r="55" spans="1:10" s="88" customFormat="1" ht="15.75">
      <c r="A55" s="59"/>
      <c r="B55" s="20" t="s">
        <v>80</v>
      </c>
      <c r="C55" s="21"/>
      <c r="D55" s="22">
        <v>18255000</v>
      </c>
      <c r="E55" s="23">
        <v>0</v>
      </c>
      <c r="F55" s="24"/>
      <c r="G55" s="25">
        <f t="shared" si="1"/>
        <v>0.9783073130649137</v>
      </c>
      <c r="H55" s="26">
        <v>17859000</v>
      </c>
      <c r="I55" s="22"/>
      <c r="J55" s="27" t="s">
        <v>43</v>
      </c>
    </row>
    <row r="56" spans="1:10" s="54" customFormat="1" ht="15.75">
      <c r="A56" s="57"/>
      <c r="B56" s="20" t="s">
        <v>81</v>
      </c>
      <c r="C56" s="21"/>
      <c r="D56" s="22">
        <v>16151.57</v>
      </c>
      <c r="E56" s="23">
        <v>43466</v>
      </c>
      <c r="F56" s="24"/>
      <c r="G56" s="25">
        <f>H56/D56</f>
        <v>0</v>
      </c>
      <c r="H56" s="26">
        <v>0</v>
      </c>
      <c r="I56" s="22"/>
      <c r="J56" s="27" t="s">
        <v>25</v>
      </c>
    </row>
    <row r="57" spans="1:10" s="54" customFormat="1" ht="15.75">
      <c r="A57" s="57"/>
      <c r="B57" s="45" t="s">
        <v>82</v>
      </c>
      <c r="C57" s="21"/>
      <c r="D57" s="22">
        <v>182916</v>
      </c>
      <c r="E57" s="30" t="s">
        <v>49</v>
      </c>
      <c r="F57" s="24"/>
      <c r="G57" s="25">
        <f t="shared" si="1"/>
        <v>0</v>
      </c>
      <c r="H57" s="26">
        <v>0</v>
      </c>
      <c r="I57" s="56"/>
      <c r="J57" s="27" t="s">
        <v>25</v>
      </c>
    </row>
    <row r="58" spans="1:10" s="54" customFormat="1" ht="15.75">
      <c r="A58" s="57"/>
      <c r="B58" s="46" t="s">
        <v>83</v>
      </c>
      <c r="C58" s="33"/>
      <c r="D58" s="22">
        <v>169955.5</v>
      </c>
      <c r="E58" s="23" t="s">
        <v>140</v>
      </c>
      <c r="F58" s="24"/>
      <c r="G58" s="25">
        <f t="shared" si="1"/>
        <v>0.25889129801624544</v>
      </c>
      <c r="H58" s="26">
        <v>44000</v>
      </c>
      <c r="I58" s="22"/>
      <c r="J58" s="32" t="s">
        <v>25</v>
      </c>
    </row>
    <row r="59" spans="1:10" s="54" customFormat="1" ht="15.75">
      <c r="A59" s="57"/>
      <c r="B59" s="45" t="s">
        <v>84</v>
      </c>
      <c r="C59" s="21"/>
      <c r="D59" s="22">
        <v>329000</v>
      </c>
      <c r="E59" s="23" t="s">
        <v>49</v>
      </c>
      <c r="F59" s="24"/>
      <c r="G59" s="25">
        <f t="shared" si="1"/>
        <v>0</v>
      </c>
      <c r="H59" s="26">
        <v>0</v>
      </c>
      <c r="I59" s="22"/>
      <c r="J59" s="27" t="s">
        <v>25</v>
      </c>
    </row>
    <row r="60" spans="1:10" s="54" customFormat="1" ht="15.75">
      <c r="A60" s="57"/>
      <c r="B60" s="45" t="s">
        <v>85</v>
      </c>
      <c r="C60" s="21"/>
      <c r="D60" s="22">
        <v>37287.5</v>
      </c>
      <c r="E60" s="23" t="s">
        <v>49</v>
      </c>
      <c r="F60" s="24"/>
      <c r="G60" s="25">
        <f t="shared" si="1"/>
        <v>0.38779751927589673</v>
      </c>
      <c r="H60" s="26">
        <v>14460</v>
      </c>
      <c r="I60" s="22"/>
      <c r="J60" s="27" t="s">
        <v>25</v>
      </c>
    </row>
    <row r="61" spans="1:10" s="54" customFormat="1" ht="15.75">
      <c r="A61" s="57"/>
      <c r="B61" s="20" t="s">
        <v>86</v>
      </c>
      <c r="C61" s="21"/>
      <c r="D61" s="22">
        <v>329821</v>
      </c>
      <c r="E61" s="23" t="s">
        <v>140</v>
      </c>
      <c r="F61" s="24"/>
      <c r="G61" s="25">
        <f t="shared" si="1"/>
        <v>0.57788921869741461</v>
      </c>
      <c r="H61" s="26">
        <f>D61-139221</f>
        <v>190600</v>
      </c>
      <c r="I61" s="22"/>
      <c r="J61" s="27" t="s">
        <v>25</v>
      </c>
    </row>
    <row r="62" spans="1:10" s="54" customFormat="1" ht="15.75">
      <c r="A62" s="59"/>
      <c r="B62" s="20" t="s">
        <v>87</v>
      </c>
      <c r="C62" s="21"/>
      <c r="D62" s="22">
        <v>89300</v>
      </c>
      <c r="E62" s="30">
        <v>43524</v>
      </c>
      <c r="F62" s="24"/>
      <c r="G62" s="25">
        <f t="shared" si="1"/>
        <v>0.3717805151175812</v>
      </c>
      <c r="H62" s="26">
        <v>33200</v>
      </c>
      <c r="I62" s="22"/>
      <c r="J62" s="27" t="s">
        <v>25</v>
      </c>
    </row>
    <row r="63" spans="1:10" s="88" customFormat="1" ht="15.75">
      <c r="A63" s="57"/>
      <c r="B63" s="20" t="s">
        <v>89</v>
      </c>
      <c r="C63" s="33"/>
      <c r="D63" s="26">
        <v>1093490.3</v>
      </c>
      <c r="E63" s="47" t="s">
        <v>49</v>
      </c>
      <c r="F63" s="48"/>
      <c r="G63" s="25">
        <f>H63/D63</f>
        <v>0</v>
      </c>
      <c r="H63" s="26">
        <v>0</v>
      </c>
      <c r="I63" s="22"/>
      <c r="J63" s="27" t="s">
        <v>23</v>
      </c>
    </row>
    <row r="64" spans="1:10" s="88" customFormat="1" ht="15.75">
      <c r="A64" s="59"/>
      <c r="B64" s="20" t="s">
        <v>90</v>
      </c>
      <c r="C64" s="21"/>
      <c r="D64" s="22">
        <v>106885.89</v>
      </c>
      <c r="E64" s="23">
        <v>43466</v>
      </c>
      <c r="F64" s="24"/>
      <c r="G64" s="25">
        <f t="shared" si="1"/>
        <v>0.99636462773524181</v>
      </c>
      <c r="H64" s="26">
        <v>106497.32</v>
      </c>
      <c r="I64" s="22"/>
      <c r="J64" s="27" t="s">
        <v>25</v>
      </c>
    </row>
    <row r="65" spans="1:10" s="2" customFormat="1" ht="24">
      <c r="A65" s="59"/>
      <c r="B65" s="20" t="s">
        <v>91</v>
      </c>
      <c r="C65" s="33"/>
      <c r="D65" s="22">
        <v>227816</v>
      </c>
      <c r="E65" s="23" t="s">
        <v>49</v>
      </c>
      <c r="F65" s="24"/>
      <c r="G65" s="25">
        <f t="shared" si="1"/>
        <v>0.19708887874424974</v>
      </c>
      <c r="H65" s="26">
        <v>44900</v>
      </c>
      <c r="I65" s="22"/>
      <c r="J65" s="32" t="s">
        <v>25</v>
      </c>
    </row>
    <row r="66" spans="1:10" s="54" customFormat="1" ht="24">
      <c r="A66" s="57"/>
      <c r="B66" s="20" t="s">
        <v>92</v>
      </c>
      <c r="C66" s="21"/>
      <c r="D66" s="22">
        <v>45004.5</v>
      </c>
      <c r="E66" s="30" t="s">
        <v>39</v>
      </c>
      <c r="F66" s="24"/>
      <c r="G66" s="25">
        <f t="shared" si="1"/>
        <v>0</v>
      </c>
      <c r="H66" s="26">
        <f>D66-45004.5</f>
        <v>0</v>
      </c>
      <c r="I66" s="22"/>
      <c r="J66" s="27" t="s">
        <v>25</v>
      </c>
    </row>
    <row r="67" spans="1:10" s="54" customFormat="1" ht="24.75">
      <c r="A67" s="59"/>
      <c r="B67" s="20" t="s">
        <v>93</v>
      </c>
      <c r="C67" s="21"/>
      <c r="D67" s="29">
        <v>173631.81</v>
      </c>
      <c r="E67" s="34" t="s">
        <v>139</v>
      </c>
      <c r="F67" s="35"/>
      <c r="G67" s="25">
        <v>0</v>
      </c>
      <c r="H67" s="26">
        <v>149350</v>
      </c>
      <c r="I67" s="22"/>
      <c r="J67" s="27" t="s">
        <v>25</v>
      </c>
    </row>
    <row r="68" spans="1:10" s="54" customFormat="1" ht="24.75">
      <c r="A68" s="57"/>
      <c r="B68" s="20" t="s">
        <v>95</v>
      </c>
      <c r="C68" s="21" t="s">
        <v>96</v>
      </c>
      <c r="D68" s="29">
        <v>404965.45</v>
      </c>
      <c r="E68" s="49" t="s">
        <v>139</v>
      </c>
      <c r="F68" s="86"/>
      <c r="G68" s="25">
        <f t="shared" si="1"/>
        <v>0</v>
      </c>
      <c r="H68" s="26">
        <v>0</v>
      </c>
      <c r="I68" s="22"/>
      <c r="J68" s="27" t="s">
        <v>25</v>
      </c>
    </row>
    <row r="69" spans="1:10" s="54" customFormat="1" ht="15.75">
      <c r="A69" s="57"/>
      <c r="B69" s="20" t="s">
        <v>97</v>
      </c>
      <c r="C69" s="21"/>
      <c r="D69" s="22">
        <v>5057486.0599999996</v>
      </c>
      <c r="E69" s="23">
        <v>43831</v>
      </c>
      <c r="F69" s="24"/>
      <c r="G69" s="25">
        <f t="shared" si="1"/>
        <v>0.19517305402123047</v>
      </c>
      <c r="H69" s="26">
        <v>987085</v>
      </c>
      <c r="I69" s="22"/>
      <c r="J69" s="27" t="s">
        <v>25</v>
      </c>
    </row>
    <row r="70" spans="1:10" s="89" customFormat="1" ht="24.75">
      <c r="A70" s="59"/>
      <c r="B70" s="20" t="s">
        <v>147</v>
      </c>
      <c r="C70" s="44"/>
      <c r="D70" s="22">
        <v>2823242.23</v>
      </c>
      <c r="E70" s="23">
        <v>43831</v>
      </c>
      <c r="F70" s="24"/>
      <c r="G70" s="25">
        <f t="shared" si="1"/>
        <v>1.4654484677356217E-2</v>
      </c>
      <c r="H70" s="26">
        <v>41373.159999999996</v>
      </c>
      <c r="I70" s="22"/>
      <c r="J70" s="38" t="s">
        <v>25</v>
      </c>
    </row>
    <row r="71" spans="1:10" s="54" customFormat="1" ht="15.75">
      <c r="A71" s="57"/>
      <c r="B71" s="20" t="s">
        <v>99</v>
      </c>
      <c r="C71" s="21"/>
      <c r="D71" s="22">
        <v>834301.04</v>
      </c>
      <c r="E71" s="23">
        <v>43831</v>
      </c>
      <c r="F71" s="24"/>
      <c r="G71" s="25">
        <f t="shared" si="1"/>
        <v>2.3972162374387065E-3</v>
      </c>
      <c r="H71" s="26">
        <v>2000</v>
      </c>
      <c r="I71" s="22"/>
      <c r="J71" s="27" t="s">
        <v>25</v>
      </c>
    </row>
    <row r="72" spans="1:10" s="91" customFormat="1" ht="15.75">
      <c r="A72" s="59"/>
      <c r="B72" s="20" t="s">
        <v>100</v>
      </c>
      <c r="C72" s="21"/>
      <c r="D72" s="50">
        <v>3622226.16</v>
      </c>
      <c r="E72" s="23">
        <v>43831</v>
      </c>
      <c r="F72" s="48"/>
      <c r="G72" s="25">
        <f t="shared" si="1"/>
        <v>0.14668079146112731</v>
      </c>
      <c r="H72" s="26">
        <v>531311</v>
      </c>
      <c r="I72" s="22"/>
      <c r="J72" s="27" t="s">
        <v>25</v>
      </c>
    </row>
    <row r="73" spans="1:10" s="54" customFormat="1" ht="24">
      <c r="A73" s="59"/>
      <c r="B73" s="20" t="s">
        <v>101</v>
      </c>
      <c r="C73" s="21"/>
      <c r="D73" s="50">
        <v>402460</v>
      </c>
      <c r="E73" s="47">
        <v>43466</v>
      </c>
      <c r="F73" s="48"/>
      <c r="G73" s="25">
        <f t="shared" si="1"/>
        <v>0.40058639367887494</v>
      </c>
      <c r="H73" s="26">
        <v>161220</v>
      </c>
      <c r="I73" s="22"/>
      <c r="J73" s="27" t="s">
        <v>25</v>
      </c>
    </row>
    <row r="74" spans="1:10" s="54" customFormat="1" ht="15.75">
      <c r="A74" s="57"/>
      <c r="B74" s="20" t="s">
        <v>102</v>
      </c>
      <c r="C74" s="21"/>
      <c r="D74" s="29">
        <v>220811.99</v>
      </c>
      <c r="E74" s="49">
        <v>43166</v>
      </c>
      <c r="F74" s="35"/>
      <c r="G74" s="25">
        <f t="shared" si="1"/>
        <v>0</v>
      </c>
      <c r="H74" s="29">
        <v>0</v>
      </c>
      <c r="I74" s="22"/>
      <c r="J74" s="27" t="s">
        <v>25</v>
      </c>
    </row>
    <row r="75" spans="1:10" s="92" customFormat="1" ht="24.75">
      <c r="A75" s="59"/>
      <c r="B75" s="20" t="s">
        <v>103</v>
      </c>
      <c r="C75" s="21" t="s">
        <v>96</v>
      </c>
      <c r="D75" s="29">
        <v>6800812</v>
      </c>
      <c r="E75" s="34" t="s">
        <v>151</v>
      </c>
      <c r="F75" s="35"/>
      <c r="G75" s="25">
        <f t="shared" si="1"/>
        <v>0.60187548192774631</v>
      </c>
      <c r="H75" s="29">
        <v>4093242</v>
      </c>
      <c r="I75" s="22"/>
      <c r="J75" s="27" t="s">
        <v>25</v>
      </c>
    </row>
    <row r="76" spans="1:10" s="90" customFormat="1" ht="24.75">
      <c r="A76" s="59"/>
      <c r="B76" s="20" t="s">
        <v>104</v>
      </c>
      <c r="C76" s="21"/>
      <c r="D76" s="29">
        <v>5354702</v>
      </c>
      <c r="E76" s="34" t="s">
        <v>151</v>
      </c>
      <c r="F76" s="35"/>
      <c r="G76" s="25">
        <f>H76/D76</f>
        <v>0.69726001559003659</v>
      </c>
      <c r="H76" s="29">
        <v>3733619.6</v>
      </c>
      <c r="I76" s="22"/>
      <c r="J76" s="27" t="s">
        <v>25</v>
      </c>
    </row>
    <row r="77" spans="1:10" s="93" customFormat="1" ht="15.75">
      <c r="A77" s="57"/>
      <c r="B77" s="20" t="s">
        <v>105</v>
      </c>
      <c r="C77" s="21"/>
      <c r="D77" s="29">
        <v>11387947.92</v>
      </c>
      <c r="E77" s="49">
        <v>43646</v>
      </c>
      <c r="F77" s="35"/>
      <c r="G77" s="25">
        <f>H77/D77</f>
        <v>0.99576164377119847</v>
      </c>
      <c r="H77" s="29">
        <v>11339681.74</v>
      </c>
      <c r="I77" s="22"/>
      <c r="J77" s="27" t="s">
        <v>25</v>
      </c>
    </row>
    <row r="78" spans="1:10" s="84" customFormat="1" ht="15.75">
      <c r="A78" s="70"/>
      <c r="B78" s="20" t="s">
        <v>106</v>
      </c>
      <c r="C78" s="33" t="s">
        <v>96</v>
      </c>
      <c r="D78" s="50">
        <v>901463.18</v>
      </c>
      <c r="E78" s="47">
        <v>43646</v>
      </c>
      <c r="F78" s="48"/>
      <c r="G78" s="25">
        <f>H78/D78</f>
        <v>0.43576804767555782</v>
      </c>
      <c r="H78" s="50">
        <v>392828.85</v>
      </c>
      <c r="I78" s="22"/>
      <c r="J78" s="32" t="s">
        <v>25</v>
      </c>
    </row>
    <row r="79" spans="1:10" s="54" customFormat="1" ht="15.75">
      <c r="A79" s="57"/>
      <c r="B79" s="20" t="s">
        <v>107</v>
      </c>
      <c r="C79" s="21" t="s">
        <v>96</v>
      </c>
      <c r="D79" s="22">
        <v>2222355.71</v>
      </c>
      <c r="E79" s="30"/>
      <c r="F79" s="24"/>
      <c r="G79" s="25">
        <f t="shared" si="1"/>
        <v>0</v>
      </c>
      <c r="H79" s="26">
        <v>0</v>
      </c>
      <c r="I79" s="22"/>
      <c r="J79" s="27" t="s">
        <v>25</v>
      </c>
    </row>
    <row r="80" spans="1:10" s="54" customFormat="1" ht="15.75">
      <c r="A80" s="57"/>
      <c r="B80" s="20" t="s">
        <v>108</v>
      </c>
      <c r="C80" s="21" t="s">
        <v>96</v>
      </c>
      <c r="D80" s="22">
        <v>10474397.24</v>
      </c>
      <c r="E80" s="30"/>
      <c r="F80" s="24"/>
      <c r="G80" s="25">
        <f t="shared" si="1"/>
        <v>5.3778750900228408E-4</v>
      </c>
      <c r="H80" s="26">
        <v>5633</v>
      </c>
      <c r="I80" s="22"/>
      <c r="J80" s="27" t="s">
        <v>25</v>
      </c>
    </row>
    <row r="81" spans="1:10" s="54" customFormat="1" ht="24">
      <c r="A81" s="59"/>
      <c r="B81" s="20" t="s">
        <v>109</v>
      </c>
      <c r="C81" s="39" t="s">
        <v>110</v>
      </c>
      <c r="D81" s="22">
        <f>1000000-933468.55</f>
        <v>66531.449999999953</v>
      </c>
      <c r="E81" s="30">
        <v>43535</v>
      </c>
      <c r="F81" s="24"/>
      <c r="G81" s="25">
        <f t="shared" si="1"/>
        <v>0</v>
      </c>
      <c r="H81" s="26">
        <v>0</v>
      </c>
      <c r="I81" s="22"/>
      <c r="J81" s="27" t="s">
        <v>43</v>
      </c>
    </row>
    <row r="82" spans="1:10" s="54" customFormat="1" ht="24">
      <c r="A82" s="59"/>
      <c r="B82" s="20" t="s">
        <v>111</v>
      </c>
      <c r="C82" s="33" t="s">
        <v>112</v>
      </c>
      <c r="D82" s="22">
        <f>3000000-2979945.85</f>
        <v>20054.149999999907</v>
      </c>
      <c r="E82" s="30">
        <v>43535</v>
      </c>
      <c r="F82" s="24"/>
      <c r="G82" s="25">
        <f t="shared" si="1"/>
        <v>0</v>
      </c>
      <c r="H82" s="26">
        <v>0</v>
      </c>
      <c r="I82" s="22"/>
      <c r="J82" s="27" t="s">
        <v>43</v>
      </c>
    </row>
    <row r="83" spans="1:10" s="88" customFormat="1" ht="29.25" customHeight="1">
      <c r="A83" s="57"/>
      <c r="B83" s="20" t="s">
        <v>113</v>
      </c>
      <c r="C83" s="39" t="s">
        <v>114</v>
      </c>
      <c r="D83" s="22">
        <v>5000000</v>
      </c>
      <c r="E83" s="30">
        <v>43535</v>
      </c>
      <c r="F83" s="24"/>
      <c r="G83" s="25">
        <f t="shared" si="1"/>
        <v>0.99127540599999986</v>
      </c>
      <c r="H83" s="26">
        <v>4956377.0299999993</v>
      </c>
      <c r="I83" s="22"/>
      <c r="J83" s="27" t="s">
        <v>43</v>
      </c>
    </row>
    <row r="84" spans="1:10" s="90" customFormat="1" ht="24">
      <c r="A84" s="59"/>
      <c r="B84" s="20" t="s">
        <v>115</v>
      </c>
      <c r="C84" s="21"/>
      <c r="D84" s="22">
        <v>1730</v>
      </c>
      <c r="E84" s="23" t="s">
        <v>139</v>
      </c>
      <c r="F84" s="24"/>
      <c r="G84" s="25">
        <f t="shared" ref="G84" si="3">H84/D84</f>
        <v>0</v>
      </c>
      <c r="H84" s="26">
        <v>0</v>
      </c>
      <c r="I84" s="22"/>
      <c r="J84" s="27" t="s">
        <v>43</v>
      </c>
    </row>
    <row r="85" spans="1:10" s="90" customFormat="1" ht="15.75">
      <c r="A85" s="59"/>
      <c r="B85" s="20" t="s">
        <v>115</v>
      </c>
      <c r="C85" s="21"/>
      <c r="D85" s="22">
        <v>100000</v>
      </c>
      <c r="E85" s="23">
        <v>43962</v>
      </c>
      <c r="F85" s="24"/>
      <c r="G85" s="25">
        <f t="shared" si="1"/>
        <v>0</v>
      </c>
      <c r="H85" s="26">
        <v>0</v>
      </c>
      <c r="I85" s="22"/>
      <c r="J85" s="27" t="s">
        <v>23</v>
      </c>
    </row>
    <row r="86" spans="1:10" s="2" customFormat="1" ht="15.75">
      <c r="A86" s="59"/>
      <c r="B86" s="20" t="s">
        <v>121</v>
      </c>
      <c r="C86" s="21"/>
      <c r="D86" s="22">
        <v>198000</v>
      </c>
      <c r="E86" s="23">
        <v>43753</v>
      </c>
      <c r="F86" s="24"/>
      <c r="G86" s="25">
        <f t="shared" si="1"/>
        <v>0.91161616161616166</v>
      </c>
      <c r="H86" s="26">
        <v>180500</v>
      </c>
      <c r="I86" s="22"/>
      <c r="J86" s="27" t="s">
        <v>25</v>
      </c>
    </row>
    <row r="87" spans="1:10" s="54" customFormat="1" ht="15.75">
      <c r="A87" s="59"/>
      <c r="B87" s="20" t="s">
        <v>116</v>
      </c>
      <c r="C87" s="21"/>
      <c r="D87" s="22">
        <v>575000</v>
      </c>
      <c r="E87" s="23">
        <v>43466</v>
      </c>
      <c r="F87" s="24"/>
      <c r="G87" s="25">
        <f t="shared" si="1"/>
        <v>0.74</v>
      </c>
      <c r="H87" s="26">
        <v>425500</v>
      </c>
      <c r="I87" s="22"/>
      <c r="J87" s="27" t="s">
        <v>25</v>
      </c>
    </row>
    <row r="88" spans="1:10" s="54" customFormat="1" ht="24">
      <c r="A88" s="57"/>
      <c r="B88" s="20" t="s">
        <v>117</v>
      </c>
      <c r="C88" s="21"/>
      <c r="D88" s="22">
        <v>24390</v>
      </c>
      <c r="E88" s="23" t="s">
        <v>29</v>
      </c>
      <c r="F88" s="24"/>
      <c r="G88" s="25">
        <f t="shared" si="1"/>
        <v>0</v>
      </c>
      <c r="H88" s="26">
        <v>0</v>
      </c>
      <c r="I88" s="22"/>
      <c r="J88" s="27" t="s">
        <v>25</v>
      </c>
    </row>
    <row r="89" spans="1:10" s="54" customFormat="1" ht="15.75">
      <c r="A89" s="57"/>
      <c r="B89" s="20" t="s">
        <v>118</v>
      </c>
      <c r="C89" s="21"/>
      <c r="D89" s="22">
        <v>618476.5</v>
      </c>
      <c r="E89" s="30">
        <v>43831</v>
      </c>
      <c r="F89" s="24"/>
      <c r="G89" s="25">
        <f t="shared" si="1"/>
        <v>0</v>
      </c>
      <c r="H89" s="26">
        <v>0</v>
      </c>
      <c r="I89" s="22"/>
      <c r="J89" s="27" t="s">
        <v>25</v>
      </c>
    </row>
    <row r="90" spans="1:10" s="19" customFormat="1" ht="15.75" thickBot="1">
      <c r="A90" s="57"/>
      <c r="B90" s="51" t="s">
        <v>119</v>
      </c>
      <c r="C90" s="51"/>
      <c r="D90" s="52">
        <f>SUM(D10:D89)</f>
        <v>302444653.13</v>
      </c>
      <c r="E90" s="53"/>
      <c r="F90" s="52"/>
      <c r="G90" s="52"/>
      <c r="H90" s="52">
        <f>SUM(H10:H89)</f>
        <v>210018157.19999999</v>
      </c>
      <c r="I90" s="52">
        <f>SUM(I11:I89)</f>
        <v>0</v>
      </c>
      <c r="J90" s="52"/>
    </row>
    <row r="91" spans="1:10" ht="15.75" thickTop="1">
      <c r="B91" s="57"/>
      <c r="C91" s="57"/>
      <c r="D91" s="57"/>
      <c r="E91" s="61"/>
      <c r="F91" s="57"/>
      <c r="G91" s="57"/>
      <c r="H91" s="57"/>
      <c r="I91" s="57"/>
      <c r="J91" s="57"/>
    </row>
    <row r="92" spans="1:10">
      <c r="B92" s="112" t="s">
        <v>12</v>
      </c>
      <c r="C92" s="112"/>
      <c r="D92" s="112"/>
      <c r="E92" s="112"/>
      <c r="F92" s="112"/>
      <c r="G92" s="112"/>
      <c r="H92" s="112"/>
      <c r="I92" s="112"/>
      <c r="J92" s="112"/>
    </row>
    <row r="93" spans="1:10">
      <c r="B93" s="57"/>
      <c r="C93" s="57"/>
      <c r="D93" s="57"/>
      <c r="E93" s="61"/>
      <c r="F93" s="57"/>
      <c r="G93" s="57"/>
      <c r="H93" s="57"/>
      <c r="I93" s="57"/>
      <c r="J93" s="57"/>
    </row>
    <row r="94" spans="1:10">
      <c r="B94" s="57"/>
      <c r="C94" s="57"/>
      <c r="D94" s="57"/>
      <c r="E94" s="61"/>
      <c r="G94" s="57"/>
      <c r="H94" s="57"/>
      <c r="I94" s="57"/>
      <c r="J94" s="57"/>
    </row>
    <row r="95" spans="1:10" s="13" customFormat="1">
      <c r="A95" s="71"/>
      <c r="B95" s="80" t="s">
        <v>16</v>
      </c>
      <c r="C95" s="80"/>
      <c r="D95" s="80" t="s">
        <v>17</v>
      </c>
      <c r="E95" s="80"/>
      <c r="F95" s="73"/>
      <c r="G95" s="71"/>
      <c r="H95" s="80"/>
      <c r="I95" s="80"/>
      <c r="J95" s="71"/>
    </row>
    <row r="96" spans="1:10">
      <c r="B96" s="81" t="s">
        <v>15</v>
      </c>
      <c r="C96" s="81"/>
      <c r="D96" s="81" t="s">
        <v>13</v>
      </c>
      <c r="E96" s="82"/>
      <c r="F96" s="82"/>
      <c r="H96" s="82"/>
      <c r="I96" s="82"/>
      <c r="J96" s="57"/>
    </row>
    <row r="97" spans="1:10">
      <c r="B97" s="57"/>
      <c r="C97" s="57"/>
      <c r="D97" s="57"/>
      <c r="E97" s="61"/>
      <c r="F97" s="57"/>
      <c r="G97" s="57"/>
      <c r="H97" s="57"/>
      <c r="I97" s="57"/>
      <c r="J97" s="57"/>
    </row>
    <row r="98" spans="1:10">
      <c r="B98" s="57"/>
      <c r="C98" s="57"/>
      <c r="D98" s="57"/>
      <c r="E98" s="61"/>
      <c r="F98" s="57"/>
      <c r="G98" s="57"/>
      <c r="H98" s="57"/>
      <c r="I98" s="57"/>
      <c r="J98" s="57"/>
    </row>
    <row r="99" spans="1:10">
      <c r="B99" s="57"/>
      <c r="C99" s="57"/>
      <c r="D99" s="57"/>
      <c r="E99" s="61"/>
      <c r="F99" s="57"/>
      <c r="G99" s="57"/>
      <c r="H99" s="57"/>
      <c r="I99" s="57"/>
      <c r="J99" s="57"/>
    </row>
    <row r="100" spans="1:10">
      <c r="B100" s="57"/>
      <c r="C100" s="57"/>
      <c r="D100" s="57"/>
      <c r="E100" s="61"/>
      <c r="F100" s="57"/>
      <c r="G100" s="57"/>
      <c r="H100" s="76"/>
      <c r="I100" s="76"/>
      <c r="J100" s="57"/>
    </row>
    <row r="101" spans="1:10" s="11" customFormat="1" ht="16.5">
      <c r="A101" s="76"/>
      <c r="B101" s="77"/>
      <c r="C101" s="77"/>
      <c r="D101" s="77"/>
      <c r="E101" s="78"/>
      <c r="F101" s="76"/>
      <c r="G101" s="113"/>
      <c r="H101" s="113"/>
      <c r="I101" s="113"/>
      <c r="J101" s="76"/>
    </row>
    <row r="102" spans="1:10" ht="16.5">
      <c r="B102" s="110"/>
      <c r="C102" s="110"/>
      <c r="D102" s="110"/>
      <c r="E102" s="61"/>
      <c r="F102" s="57"/>
      <c r="G102" s="111"/>
      <c r="H102" s="111"/>
      <c r="I102" s="111"/>
      <c r="J102" s="57"/>
    </row>
  </sheetData>
  <sheetProtection password="CE2E" sheet="1" objects="1" scenarios="1"/>
  <mergeCells count="14">
    <mergeCell ref="B92:J92"/>
    <mergeCell ref="G101:I101"/>
    <mergeCell ref="B102:D102"/>
    <mergeCell ref="G102:I102"/>
    <mergeCell ref="B3:J3"/>
    <mergeCell ref="B4:J4"/>
    <mergeCell ref="B8:B9"/>
    <mergeCell ref="C8:C9"/>
    <mergeCell ref="D8:D9"/>
    <mergeCell ref="E8:E9"/>
    <mergeCell ref="F8:F9"/>
    <mergeCell ref="G8:H8"/>
    <mergeCell ref="I8:I9"/>
    <mergeCell ref="J8:J9"/>
  </mergeCells>
  <pageMargins left="0.25" right="0" top="0.74803149606299202" bottom="0.5" header="0.31496062992126" footer="0.3"/>
  <pageSetup paperSize="1000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F3:F7"/>
  <sheetViews>
    <sheetView topLeftCell="A4" workbookViewId="0">
      <selection activeCell="F7" sqref="F7"/>
    </sheetView>
  </sheetViews>
  <sheetFormatPr defaultRowHeight="15"/>
  <cols>
    <col min="6" max="6" width="25.7109375" style="17" customWidth="1"/>
    <col min="7" max="7" width="18.140625" customWidth="1"/>
  </cols>
  <sheetData>
    <row r="3" spans="6:6" ht="15.75">
      <c r="F3" s="18"/>
    </row>
    <row r="5" spans="6:6">
      <c r="F5" s="17">
        <v>563847.5</v>
      </c>
    </row>
    <row r="6" spans="6:6">
      <c r="F6" s="17">
        <v>967808.06</v>
      </c>
    </row>
    <row r="7" spans="6:6">
      <c r="F7" s="17">
        <f>SUM(F5:F6)</f>
        <v>1531655.56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Form 6 -TFU</vt:lpstr>
      <vt:lpstr>Form 6 -TFU Q4 2019</vt:lpstr>
      <vt:lpstr>TFU Q1 2020</vt:lpstr>
      <vt:lpstr>TFU Q2 2020</vt:lpstr>
      <vt:lpstr>Sheet2</vt:lpstr>
      <vt:lpstr>'Form 6 -TFU Q4 2019'!Print_Area</vt:lpstr>
      <vt:lpstr>'TFU Q1 2020'!Print_Area</vt:lpstr>
      <vt:lpstr>'TFU Q2 2020'!Print_Area</vt:lpstr>
      <vt:lpstr>'Form 6 -TFU Q4 2019'!Print_Titles</vt:lpstr>
      <vt:lpstr>'TFU Q1 2020'!Print_Titles</vt:lpstr>
      <vt:lpstr>'TFU Q2 2020'!Print_Titles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a</cp:lastModifiedBy>
  <cp:lastPrinted>2020-08-19T07:43:05Z</cp:lastPrinted>
  <dcterms:created xsi:type="dcterms:W3CDTF">2018-10-15T07:42:52Z</dcterms:created>
  <dcterms:modified xsi:type="dcterms:W3CDTF">2020-08-19T07:59:00Z</dcterms:modified>
</cp:coreProperties>
</file>